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\EQUO\CEF\PRESUPUESTO Y EJECUCION CUENTAS\2025\CIERRE CUENTAS\"/>
    </mc:Choice>
  </mc:AlternateContent>
  <bookViews>
    <workbookView xWindow="0" yWindow="0" windowWidth="19200" windowHeight="7050" tabRatio="500"/>
  </bookViews>
  <sheets>
    <sheet name="BALANCE SITUACION 2025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43" i="1" l="1"/>
  <c r="I67" i="1"/>
  <c r="I66" i="1"/>
  <c r="H61" i="1"/>
  <c r="I61" i="1"/>
  <c r="H57" i="1"/>
  <c r="H55" i="1" s="1"/>
  <c r="I57" i="1"/>
  <c r="I55" i="1" s="1"/>
  <c r="I49" i="1"/>
  <c r="H49" i="1"/>
  <c r="I45" i="1"/>
  <c r="H45" i="1"/>
  <c r="H41" i="1"/>
  <c r="H40" i="1" s="1"/>
  <c r="H39" i="1" s="1"/>
  <c r="I41" i="1"/>
  <c r="I40" i="1"/>
  <c r="I39" i="1" s="1"/>
  <c r="G41" i="1"/>
  <c r="G40" i="1" s="1"/>
  <c r="H14" i="1"/>
  <c r="H6" i="1" s="1"/>
  <c r="H37" i="1" s="1"/>
  <c r="I14" i="1"/>
  <c r="H8" i="1"/>
  <c r="I8" i="1"/>
  <c r="I6" i="1"/>
  <c r="I37" i="1" s="1"/>
  <c r="I24" i="1"/>
  <c r="I21" i="1"/>
  <c r="I32" i="1"/>
  <c r="H32" i="1"/>
  <c r="I29" i="1"/>
  <c r="H29" i="1"/>
  <c r="H28" i="1" s="1"/>
  <c r="H24" i="1"/>
  <c r="G64" i="1"/>
  <c r="G63" i="1"/>
  <c r="G61" i="1" s="1"/>
  <c r="G55" i="1" s="1"/>
  <c r="G57" i="1"/>
  <c r="G49" i="1"/>
  <c r="G45" i="1"/>
  <c r="G32" i="1"/>
  <c r="G28" i="1" s="1"/>
  <c r="G29" i="1"/>
  <c r="G24" i="1"/>
  <c r="G18" i="1"/>
  <c r="G15" i="1"/>
  <c r="G14" i="1" s="1"/>
  <c r="G6" i="1" s="1"/>
  <c r="G8" i="1"/>
  <c r="K67" i="1"/>
  <c r="J63" i="1"/>
  <c r="H66" i="1" l="1"/>
  <c r="H67" i="1" s="1"/>
  <c r="G66" i="1"/>
  <c r="G67" i="1" s="1"/>
  <c r="G39" i="1"/>
  <c r="I28" i="1"/>
  <c r="H21" i="1"/>
  <c r="G21" i="1"/>
  <c r="G37" i="1"/>
  <c r="K64" i="1"/>
  <c r="K61" i="1" s="1"/>
  <c r="J64" i="1"/>
  <c r="J61" i="1" s="1"/>
  <c r="K63" i="1"/>
  <c r="K60" i="1"/>
  <c r="K57" i="1" s="1"/>
  <c r="K55" i="1" s="1"/>
  <c r="K66" i="1" s="1"/>
  <c r="J57" i="1"/>
  <c r="K49" i="1"/>
  <c r="J49" i="1"/>
  <c r="J45" i="1"/>
  <c r="K41" i="1"/>
  <c r="K40" i="1" s="1"/>
  <c r="K39" i="1" s="1"/>
  <c r="J41" i="1"/>
  <c r="J40" i="1"/>
  <c r="J39" i="1" s="1"/>
  <c r="K36" i="1"/>
  <c r="J32" i="1"/>
  <c r="J28" i="1" s="1"/>
  <c r="J29" i="1"/>
  <c r="K26" i="1"/>
  <c r="K24" i="1" s="1"/>
  <c r="K21" i="1" s="1"/>
  <c r="J24" i="1"/>
  <c r="K23" i="1"/>
  <c r="K18" i="1"/>
  <c r="J18" i="1"/>
  <c r="K15" i="1"/>
  <c r="K14" i="1" s="1"/>
  <c r="J15" i="1"/>
  <c r="J14" i="1"/>
  <c r="K8" i="1"/>
  <c r="K6" i="1" s="1"/>
  <c r="J8" i="1"/>
  <c r="J6" i="1"/>
  <c r="J55" i="1" l="1"/>
  <c r="J21" i="1"/>
  <c r="J37" i="1" s="1"/>
  <c r="J67" i="1" s="1"/>
  <c r="K37" i="1"/>
  <c r="J66" i="1"/>
</calcChain>
</file>

<file path=xl/sharedStrings.xml><?xml version="1.0" encoding="utf-8"?>
<sst xmlns="http://schemas.openxmlformats.org/spreadsheetml/2006/main" count="77" uniqueCount="66">
  <si>
    <t>Se presenta el balance consolidado de las cuentas partido y coaliciones electorales</t>
  </si>
  <si>
    <t>Notas a la memoria</t>
  </si>
  <si>
    <t>CONSOLIDADO</t>
  </si>
  <si>
    <t xml:space="preserve">A) ACTIVO NO CORRIENTE </t>
  </si>
  <si>
    <t xml:space="preserve">I. Inmovilizado Intangible </t>
  </si>
  <si>
    <t xml:space="preserve">II. Inmovilizado material </t>
  </si>
  <si>
    <t>4.2.</t>
  </si>
  <si>
    <t>1. Terrenos y construcciones</t>
  </si>
  <si>
    <t>2. Bienes del patrimonio histórico</t>
  </si>
  <si>
    <t xml:space="preserve">3. Otro inmovilizado material </t>
  </si>
  <si>
    <t xml:space="preserve">4. Inmovilizado en curso y anticipos </t>
  </si>
  <si>
    <t xml:space="preserve">III. Inversiones inmobiliarias </t>
  </si>
  <si>
    <t xml:space="preserve">IV. Inversiones financieras a largo plazo </t>
  </si>
  <si>
    <t>4.3.</t>
  </si>
  <si>
    <t>1. Créditos con entidades</t>
  </si>
  <si>
    <t xml:space="preserve">a) Entidades vinculadas </t>
  </si>
  <si>
    <t xml:space="preserve">b) Entidades no vinculadas </t>
  </si>
  <si>
    <t xml:space="preserve">2. Otros activos financieros </t>
  </si>
  <si>
    <t xml:space="preserve">B) ACTIVO CORRIENTE </t>
  </si>
  <si>
    <t xml:space="preserve">I. Existencias y anticipos </t>
  </si>
  <si>
    <t xml:space="preserve">II. Créditos a afiliados </t>
  </si>
  <si>
    <t>5.2.</t>
  </si>
  <si>
    <t xml:space="preserve">III. Deudores y otras cuentas a cobrar </t>
  </si>
  <si>
    <t>5.3.</t>
  </si>
  <si>
    <t xml:space="preserve">1. Personal </t>
  </si>
  <si>
    <t xml:space="preserve">2. Créditos con las Administraciones Públicas </t>
  </si>
  <si>
    <t xml:space="preserve">3. Deudores varios </t>
  </si>
  <si>
    <t xml:space="preserve">IV. Inversiones financieras a corto plazo </t>
  </si>
  <si>
    <t>5.4</t>
  </si>
  <si>
    <t>b) Entidades no vinculadas</t>
  </si>
  <si>
    <t xml:space="preserve">V. Periodificaciones a corto plazo </t>
  </si>
  <si>
    <t xml:space="preserve">VI. Tesorería </t>
  </si>
  <si>
    <t>5.5</t>
  </si>
  <si>
    <t xml:space="preserve">TOTAL ACTIVO (A + B) </t>
  </si>
  <si>
    <t xml:space="preserve">A) PATRIMONIO NETO </t>
  </si>
  <si>
    <t xml:space="preserve">A-1) PATRIMONIO GENERADO </t>
  </si>
  <si>
    <t xml:space="preserve">I. Excedentes de ejercicios anteriores </t>
  </si>
  <si>
    <t xml:space="preserve">1. Excedentes positivos de ejercicios anteriores </t>
  </si>
  <si>
    <t xml:space="preserve">2. (Excedentes negativos de ejercicios anteriores) </t>
  </si>
  <si>
    <t xml:space="preserve">II. Excedente del ejercicio </t>
  </si>
  <si>
    <t xml:space="preserve">A-2) Variaciones patrimoniales pendientes de imputación a resultados </t>
  </si>
  <si>
    <t xml:space="preserve">I. Subvenciones </t>
  </si>
  <si>
    <t xml:space="preserve">II. Donaciones y legados </t>
  </si>
  <si>
    <t xml:space="preserve">III. Restitución bienes inmuebles (Ley 43/1998) </t>
  </si>
  <si>
    <t xml:space="preserve">B) PASIVO NO CORRIENTE </t>
  </si>
  <si>
    <t xml:space="preserve">I. Provisiones a largo plazo </t>
  </si>
  <si>
    <t>7.1.</t>
  </si>
  <si>
    <t xml:space="preserve">II. Deudas a largo plazo </t>
  </si>
  <si>
    <t xml:space="preserve">1. Deudas con entidades de crédito </t>
  </si>
  <si>
    <t xml:space="preserve">2. Deudas con partes vinculadas </t>
  </si>
  <si>
    <t xml:space="preserve">3. Otros pasivos a largo plazo </t>
  </si>
  <si>
    <t xml:space="preserve">C) PASIVO CORRIENTE </t>
  </si>
  <si>
    <t xml:space="preserve">I. Provisiones a corto plazo </t>
  </si>
  <si>
    <t xml:space="preserve">II. Deudas a corto plazo </t>
  </si>
  <si>
    <t>8.1.</t>
  </si>
  <si>
    <t xml:space="preserve">3. Otros pasivos a corto plazo </t>
  </si>
  <si>
    <t xml:space="preserve">III. Acreedores y otras cuentas a pagar </t>
  </si>
  <si>
    <t>8.2.</t>
  </si>
  <si>
    <t xml:space="preserve">2. Deudas con las Administraciones Públicas </t>
  </si>
  <si>
    <t xml:space="preserve">3. Acreedores varios </t>
  </si>
  <si>
    <t xml:space="preserve">IV. Periodificaciones a corto plazo </t>
  </si>
  <si>
    <t>TOTAL PATRIMONIO NETO Y PASIVO (A+B+C)</t>
  </si>
  <si>
    <t>Partido</t>
  </si>
  <si>
    <t>Coaliciones</t>
  </si>
  <si>
    <t>Eliminaciones</t>
  </si>
  <si>
    <t>BALANCE DE SITUACIÓN DETALLADO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</si>
</sst>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164" formatCode="#,##0.00\ [$€-C0A];[Red]\-#,##0.00\ [$€-C0A]"/>
    <numFmt numFmtId="165" formatCode="#,##0.00&quot; €&quot;"/>
    <numFmt numFmtId="166" formatCode="#,##0.00&quot; €&quot;;[Red]\-#,##0.00&quot; €&quot;"/>
  </numFmts>
  <fonts count="9" x14ac:knownFonts="1">
    <font>
      <sz val="10"/>
      <name val="Calibri"/>
      <family val="2"/>
    </font>
    <font>
      <sz val="11"/>
      <color rgb="FF000000"/>
      <name val="Calibri"/>
      <family val="2"/>
      <charset val="1"/>
    </font>
    <font>
      <b/>
      <u/>
      <sz val="16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0" xfId="1" applyFont="1" applyFill="1" applyBorder="1" applyAlignment="1">
      <alignment horizontal="center" vertical="center"/>
    </xf>
    <xf numFmtId="0" fontId="1" fillId="2" borderId="0" xfId="1" applyFont="1" applyFill="1" applyBorder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5" fillId="0" borderId="0" xfId="1" applyFont="1"/>
    <xf numFmtId="0" fontId="6" fillId="2" borderId="0" xfId="1" applyFont="1" applyFill="1" applyBorder="1"/>
    <xf numFmtId="0" fontId="5" fillId="2" borderId="0" xfId="1" applyFont="1" applyFill="1" applyBorder="1"/>
    <xf numFmtId="0" fontId="5" fillId="2" borderId="0" xfId="1" applyFont="1" applyFill="1" applyBorder="1" applyAlignment="1">
      <alignment horizontal="center"/>
    </xf>
    <xf numFmtId="165" fontId="3" fillId="0" borderId="3" xfId="1" applyNumberFormat="1" applyFont="1" applyBorder="1"/>
    <xf numFmtId="164" fontId="6" fillId="2" borderId="1" xfId="1" applyNumberFormat="1" applyFont="1" applyFill="1" applyBorder="1" applyAlignment="1">
      <alignment horizontal="right"/>
    </xf>
    <xf numFmtId="165" fontId="6" fillId="0" borderId="3" xfId="1" applyNumberFormat="1" applyFont="1" applyBorder="1"/>
    <xf numFmtId="166" fontId="6" fillId="2" borderId="1" xfId="1" applyNumberFormat="1" applyFont="1" applyFill="1" applyBorder="1" applyAlignment="1">
      <alignment horizontal="right"/>
    </xf>
    <xf numFmtId="0" fontId="7" fillId="2" borderId="0" xfId="1" applyFont="1" applyFill="1" applyBorder="1"/>
    <xf numFmtId="0" fontId="7" fillId="2" borderId="0" xfId="1" applyFont="1" applyFill="1" applyBorder="1" applyAlignment="1">
      <alignment horizontal="center"/>
    </xf>
    <xf numFmtId="165" fontId="7" fillId="0" borderId="3" xfId="1" applyNumberFormat="1" applyFont="1" applyBorder="1"/>
    <xf numFmtId="0" fontId="1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8" fillId="2" borderId="0" xfId="1" applyFont="1" applyFill="1" applyBorder="1"/>
    <xf numFmtId="165" fontId="6" fillId="0" borderId="3" xfId="1" applyNumberFormat="1" applyFont="1" applyBorder="1" applyAlignment="1"/>
    <xf numFmtId="165" fontId="7" fillId="0" borderId="3" xfId="1" applyNumberFormat="1" applyFont="1" applyBorder="1" applyAlignment="1"/>
    <xf numFmtId="164" fontId="5" fillId="2" borderId="1" xfId="1" applyNumberFormat="1" applyFont="1" applyFill="1" applyBorder="1" applyAlignment="1">
      <alignment horizontal="right"/>
    </xf>
    <xf numFmtId="165" fontId="5" fillId="0" borderId="3" xfId="1" applyNumberFormat="1" applyFont="1" applyBorder="1"/>
    <xf numFmtId="0" fontId="3" fillId="2" borderId="0" xfId="1" applyFont="1" applyFill="1" applyBorder="1"/>
    <xf numFmtId="0" fontId="1" fillId="2" borderId="0" xfId="1" applyFont="1" applyFill="1" applyBorder="1" applyAlignment="1">
      <alignment horizontal="center"/>
    </xf>
    <xf numFmtId="165" fontId="3" fillId="0" borderId="4" xfId="1" applyNumberFormat="1" applyFont="1" applyBorder="1"/>
    <xf numFmtId="165" fontId="3" fillId="0" borderId="5" xfId="1" applyNumberFormat="1" applyFont="1" applyBorder="1"/>
    <xf numFmtId="165" fontId="3" fillId="0" borderId="6" xfId="1" applyNumberFormat="1" applyFont="1" applyBorder="1"/>
    <xf numFmtId="0" fontId="8" fillId="2" borderId="0" xfId="1" applyFont="1" applyFill="1" applyBorder="1" applyAlignment="1">
      <alignment horizontal="center"/>
    </xf>
    <xf numFmtId="165" fontId="1" fillId="0" borderId="0" xfId="1" applyNumberFormat="1" applyFont="1" applyBorder="1"/>
    <xf numFmtId="165" fontId="1" fillId="0" borderId="0" xfId="1" applyNumberFormat="1" applyFont="1"/>
    <xf numFmtId="0" fontId="4" fillId="0" borderId="7" xfId="1" applyFon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wrapText="1"/>
    </xf>
    <xf numFmtId="0" fontId="1" fillId="2" borderId="7" xfId="1" applyFont="1" applyFill="1" applyBorder="1" applyAlignment="1">
      <alignment horizontal="center" wrapText="1"/>
    </xf>
    <xf numFmtId="0" fontId="1" fillId="2" borderId="8" xfId="1" applyFont="1" applyFill="1" applyBorder="1" applyAlignment="1">
      <alignment horizontal="center" wrapText="1"/>
    </xf>
    <xf numFmtId="0" fontId="1" fillId="2" borderId="3" xfId="1" applyFont="1" applyFill="1" applyBorder="1" applyAlignment="1">
      <alignment horizontal="center" wrapText="1"/>
    </xf>
    <xf numFmtId="0" fontId="1" fillId="2" borderId="5" xfId="1" applyFont="1" applyFill="1" applyBorder="1" applyAlignment="1">
      <alignment horizontal="center" wrapText="1"/>
    </xf>
    <xf numFmtId="8" fontId="5" fillId="2" borderId="1" xfId="1" applyNumberFormat="1" applyFont="1" applyFill="1" applyBorder="1" applyAlignment="1">
      <alignment horizontal="center"/>
    </xf>
    <xf numFmtId="8" fontId="5" fillId="2" borderId="1" xfId="1" applyNumberFormat="1" applyFont="1" applyFill="1" applyBorder="1" applyAlignment="1">
      <alignment horizontal="right"/>
    </xf>
    <xf numFmtId="166" fontId="5" fillId="2" borderId="1" xfId="1" applyNumberFormat="1" applyFont="1" applyFill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165" fontId="5" fillId="0" borderId="0" xfId="1" applyNumberFormat="1" applyFont="1" applyBorder="1"/>
    <xf numFmtId="8" fontId="5" fillId="2" borderId="1" xfId="1" applyNumberFormat="1" applyFont="1" applyFill="1" applyBorder="1" applyAlignment="1"/>
    <xf numFmtId="0" fontId="2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Z1000"/>
  <sheetViews>
    <sheetView tabSelected="1" zoomScaleNormal="100" workbookViewId="0">
      <selection activeCell="E8" sqref="E8"/>
    </sheetView>
  </sheetViews>
  <sheetFormatPr baseColWidth="10" defaultColWidth="16" defaultRowHeight="15" customHeight="1" x14ac:dyDescent="0.35"/>
  <cols>
    <col min="1" max="1" width="3.09765625" style="1" customWidth="1"/>
    <col min="2" max="2" width="2.69921875" style="1" customWidth="1"/>
    <col min="3" max="3" width="3.796875" style="1" customWidth="1"/>
    <col min="4" max="4" width="2.69921875" style="1" customWidth="1"/>
    <col min="5" max="5" width="35.69921875" style="1" customWidth="1"/>
    <col min="6" max="6" width="10.09765625" style="1" customWidth="1"/>
    <col min="7" max="7" width="13.796875" style="1" customWidth="1"/>
    <col min="8" max="8" width="12.09765625" style="1" customWidth="1"/>
    <col min="9" max="9" width="12" style="1" customWidth="1"/>
    <col min="10" max="11" width="13.69921875" style="1" customWidth="1"/>
    <col min="12" max="12" width="14.8984375" style="1" customWidth="1"/>
    <col min="13" max="13" width="16" style="1"/>
    <col min="14" max="29" width="10.09765625" style="1" customWidth="1"/>
    <col min="30" max="260" width="16" style="1"/>
  </cols>
  <sheetData>
    <row r="1" spans="1:29" ht="17.25" customHeight="1" x14ac:dyDescent="0.35">
      <c r="B1" s="47" t="s">
        <v>65</v>
      </c>
      <c r="C1" s="47"/>
      <c r="D1" s="47"/>
      <c r="E1" s="47"/>
      <c r="F1" s="47"/>
      <c r="G1" s="47"/>
      <c r="H1" s="47"/>
      <c r="I1" s="47"/>
      <c r="J1" s="47"/>
      <c r="K1" s="47"/>
    </row>
    <row r="2" spans="1:29" ht="18.75" customHeight="1" x14ac:dyDescent="0.35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</row>
    <row r="3" spans="1:29" ht="9" customHeight="1" x14ac:dyDescent="0.35">
      <c r="B3" s="2"/>
      <c r="C3" s="2"/>
      <c r="D3" s="2"/>
      <c r="E3" s="2"/>
      <c r="F3" s="2"/>
      <c r="G3" s="2"/>
      <c r="H3" s="2"/>
      <c r="I3" s="2"/>
      <c r="J3" s="2"/>
      <c r="K3" s="2"/>
    </row>
    <row r="4" spans="1:29" ht="12.75" customHeight="1" x14ac:dyDescent="0.35">
      <c r="B4" s="3"/>
      <c r="C4" s="3"/>
      <c r="D4" s="3"/>
      <c r="E4" s="3"/>
      <c r="F4" s="49" t="s">
        <v>1</v>
      </c>
      <c r="G4" s="37"/>
      <c r="H4" s="39"/>
      <c r="I4" s="38"/>
      <c r="J4" s="35">
        <v>2025</v>
      </c>
      <c r="K4" s="4">
        <v>2024</v>
      </c>
    </row>
    <row r="5" spans="1:29" ht="12.75" customHeight="1" x14ac:dyDescent="0.35">
      <c r="B5" s="3"/>
      <c r="C5" s="3"/>
      <c r="D5" s="3"/>
      <c r="E5" s="3"/>
      <c r="F5" s="49"/>
      <c r="G5" s="36" t="s">
        <v>62</v>
      </c>
      <c r="H5" s="36" t="s">
        <v>63</v>
      </c>
      <c r="I5" s="36" t="s">
        <v>64</v>
      </c>
      <c r="J5" s="33" t="s">
        <v>2</v>
      </c>
      <c r="K5" s="5" t="s">
        <v>2</v>
      </c>
    </row>
    <row r="6" spans="1:29" ht="11.25" customHeight="1" x14ac:dyDescent="0.35">
      <c r="A6" s="6"/>
      <c r="B6" s="7" t="s">
        <v>3</v>
      </c>
      <c r="C6" s="8"/>
      <c r="D6" s="8"/>
      <c r="E6" s="8"/>
      <c r="F6" s="9">
        <v>4</v>
      </c>
      <c r="G6" s="11">
        <f>G7+G8+G13+G14</f>
        <v>4231.25</v>
      </c>
      <c r="H6" s="11">
        <f t="shared" ref="H6:I6" si="0">H7+H8+H13+H14</f>
        <v>0</v>
      </c>
      <c r="I6" s="11">
        <f t="shared" si="0"/>
        <v>0</v>
      </c>
      <c r="J6" s="11">
        <f>J7+J8+J13+J14</f>
        <v>4231.25</v>
      </c>
      <c r="K6" s="10">
        <f>+K8+K13+K14</f>
        <v>5261.07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1.25" customHeight="1" x14ac:dyDescent="0.35">
      <c r="B7" s="3"/>
      <c r="C7" s="7" t="s">
        <v>4</v>
      </c>
      <c r="D7" s="8"/>
      <c r="E7" s="8"/>
      <c r="F7" s="9"/>
      <c r="G7" s="11">
        <v>0</v>
      </c>
      <c r="H7" s="41">
        <v>0</v>
      </c>
      <c r="I7" s="41">
        <v>0</v>
      </c>
      <c r="J7" s="11">
        <v>0</v>
      </c>
      <c r="K7" s="12">
        <v>0</v>
      </c>
    </row>
    <row r="8" spans="1:29" ht="11.25" customHeight="1" x14ac:dyDescent="0.35">
      <c r="B8" s="3"/>
      <c r="C8" s="7" t="s">
        <v>5</v>
      </c>
      <c r="D8" s="8"/>
      <c r="E8" s="8"/>
      <c r="F8" s="9" t="s">
        <v>6</v>
      </c>
      <c r="G8" s="13">
        <f>G11+G10+G9</f>
        <v>206.25</v>
      </c>
      <c r="H8" s="13">
        <f t="shared" ref="H8:I8" si="1">H11+H10+H9</f>
        <v>0</v>
      </c>
      <c r="I8" s="13">
        <f t="shared" si="1"/>
        <v>0</v>
      </c>
      <c r="J8" s="13">
        <f>J11+J10+J9</f>
        <v>206.25</v>
      </c>
      <c r="K8" s="12">
        <f>SUM(K9:K12)</f>
        <v>957.07</v>
      </c>
    </row>
    <row r="9" spans="1:29" ht="11.25" customHeight="1" x14ac:dyDescent="0.35">
      <c r="B9" s="3"/>
      <c r="C9" s="3"/>
      <c r="D9" s="14" t="s">
        <v>7</v>
      </c>
      <c r="E9" s="14"/>
      <c r="F9" s="15"/>
      <c r="G9" s="42">
        <v>0</v>
      </c>
      <c r="H9" s="41">
        <v>0</v>
      </c>
      <c r="I9" s="41">
        <v>0</v>
      </c>
      <c r="J9" s="42">
        <v>0</v>
      </c>
      <c r="K9" s="16">
        <v>0</v>
      </c>
    </row>
    <row r="10" spans="1:29" ht="11.25" customHeight="1" x14ac:dyDescent="0.35">
      <c r="B10" s="3"/>
      <c r="C10" s="3"/>
      <c r="D10" s="14" t="s">
        <v>8</v>
      </c>
      <c r="E10" s="14"/>
      <c r="F10" s="15"/>
      <c r="G10" s="42">
        <v>0</v>
      </c>
      <c r="H10" s="41">
        <v>0</v>
      </c>
      <c r="I10" s="41">
        <v>0</v>
      </c>
      <c r="J10" s="42">
        <v>0</v>
      </c>
      <c r="K10" s="16">
        <v>0</v>
      </c>
    </row>
    <row r="11" spans="1:29" ht="11.25" customHeight="1" x14ac:dyDescent="0.35">
      <c r="B11" s="3"/>
      <c r="C11" s="3"/>
      <c r="D11" s="14" t="s">
        <v>9</v>
      </c>
      <c r="E11" s="14"/>
      <c r="F11" s="15"/>
      <c r="G11" s="42">
        <v>206.25</v>
      </c>
      <c r="H11" s="41">
        <v>0</v>
      </c>
      <c r="I11" s="41">
        <v>0</v>
      </c>
      <c r="J11" s="42">
        <v>206.25</v>
      </c>
      <c r="K11" s="16">
        <v>957.07</v>
      </c>
    </row>
    <row r="12" spans="1:29" ht="11.25" customHeight="1" x14ac:dyDescent="0.35">
      <c r="B12" s="3"/>
      <c r="C12" s="3"/>
      <c r="D12" s="14" t="s">
        <v>10</v>
      </c>
      <c r="E12" s="14"/>
      <c r="F12" s="15"/>
      <c r="G12" s="23">
        <v>0</v>
      </c>
      <c r="H12" s="41">
        <v>0</v>
      </c>
      <c r="I12" s="41">
        <v>0</v>
      </c>
      <c r="J12" s="23">
        <v>0</v>
      </c>
      <c r="K12" s="16">
        <v>0</v>
      </c>
    </row>
    <row r="13" spans="1:29" ht="11.25" customHeight="1" x14ac:dyDescent="0.35">
      <c r="B13" s="3"/>
      <c r="C13" s="7" t="s">
        <v>11</v>
      </c>
      <c r="D13" s="8"/>
      <c r="E13" s="8"/>
      <c r="F13" s="9"/>
      <c r="G13" s="11">
        <v>0</v>
      </c>
      <c r="H13" s="41">
        <v>0</v>
      </c>
      <c r="I13" s="41">
        <v>0</v>
      </c>
      <c r="J13" s="11">
        <v>0</v>
      </c>
      <c r="K13" s="12">
        <v>0</v>
      </c>
    </row>
    <row r="14" spans="1:29" ht="11.25" customHeight="1" x14ac:dyDescent="0.35">
      <c r="B14" s="3"/>
      <c r="C14" s="7" t="s">
        <v>12</v>
      </c>
      <c r="D14" s="8"/>
      <c r="E14" s="8"/>
      <c r="F14" s="9" t="s">
        <v>13</v>
      </c>
      <c r="G14" s="11">
        <f>G15+G18</f>
        <v>4025</v>
      </c>
      <c r="H14" s="11">
        <f t="shared" ref="H14:I14" si="2">H15+H18</f>
        <v>0</v>
      </c>
      <c r="I14" s="11">
        <f t="shared" si="2"/>
        <v>0</v>
      </c>
      <c r="J14" s="11">
        <f>J15+J18</f>
        <v>4025</v>
      </c>
      <c r="K14" s="12">
        <f>K15+K18</f>
        <v>4304</v>
      </c>
    </row>
    <row r="15" spans="1:29" ht="11.25" customHeight="1" x14ac:dyDescent="0.35">
      <c r="B15" s="3"/>
      <c r="C15" s="14"/>
      <c r="D15" s="14" t="s">
        <v>14</v>
      </c>
      <c r="E15" s="14"/>
      <c r="F15" s="15"/>
      <c r="G15" s="23">
        <f>G16+G17</f>
        <v>100</v>
      </c>
      <c r="H15" s="41">
        <v>0</v>
      </c>
      <c r="I15" s="41">
        <v>0</v>
      </c>
      <c r="J15" s="23">
        <f>J16+J17</f>
        <v>100</v>
      </c>
      <c r="K15" s="16">
        <f>+K17</f>
        <v>300</v>
      </c>
    </row>
    <row r="16" spans="1:29" ht="11.25" customHeight="1" x14ac:dyDescent="0.35">
      <c r="B16" s="3"/>
      <c r="C16" s="14"/>
      <c r="D16" s="14"/>
      <c r="E16" s="14" t="s">
        <v>15</v>
      </c>
      <c r="F16" s="15"/>
      <c r="G16" s="23">
        <v>0</v>
      </c>
      <c r="H16" s="41">
        <v>0</v>
      </c>
      <c r="I16" s="41">
        <v>0</v>
      </c>
      <c r="J16" s="23">
        <v>0</v>
      </c>
      <c r="K16" s="16">
        <v>0</v>
      </c>
    </row>
    <row r="17" spans="1:29" ht="11.25" customHeight="1" x14ac:dyDescent="0.35">
      <c r="B17" s="3"/>
      <c r="C17" s="14"/>
      <c r="D17" s="14"/>
      <c r="E17" s="14" t="s">
        <v>16</v>
      </c>
      <c r="F17" s="15"/>
      <c r="G17" s="23">
        <v>100</v>
      </c>
      <c r="H17" s="41">
        <v>0</v>
      </c>
      <c r="I17" s="41">
        <v>0</v>
      </c>
      <c r="J17" s="23">
        <v>100</v>
      </c>
      <c r="K17" s="16">
        <v>300</v>
      </c>
    </row>
    <row r="18" spans="1:29" ht="11.25" customHeight="1" x14ac:dyDescent="0.35">
      <c r="B18" s="3"/>
      <c r="C18" s="14"/>
      <c r="D18" s="14" t="s">
        <v>17</v>
      </c>
      <c r="E18" s="14"/>
      <c r="F18" s="15"/>
      <c r="G18" s="23">
        <f>G19+G20</f>
        <v>3925</v>
      </c>
      <c r="H18" s="41">
        <v>0</v>
      </c>
      <c r="I18" s="41">
        <v>0</v>
      </c>
      <c r="J18" s="23">
        <f>J19+J20</f>
        <v>3925</v>
      </c>
      <c r="K18" s="16">
        <f>SUM(K19:K20)</f>
        <v>4004</v>
      </c>
    </row>
    <row r="19" spans="1:29" ht="11.25" customHeight="1" x14ac:dyDescent="0.35">
      <c r="B19" s="3"/>
      <c r="C19" s="14"/>
      <c r="D19" s="14"/>
      <c r="E19" s="14" t="s">
        <v>15</v>
      </c>
      <c r="F19" s="15"/>
      <c r="G19" s="23">
        <v>0</v>
      </c>
      <c r="H19" s="41">
        <v>0</v>
      </c>
      <c r="I19" s="41">
        <v>0</v>
      </c>
      <c r="J19" s="23">
        <v>0</v>
      </c>
      <c r="K19" s="16">
        <v>0</v>
      </c>
    </row>
    <row r="20" spans="1:29" ht="11.25" customHeight="1" x14ac:dyDescent="0.35">
      <c r="A20" s="17"/>
      <c r="B20" s="17"/>
      <c r="C20" s="18"/>
      <c r="D20" s="18"/>
      <c r="E20" s="18" t="s">
        <v>16</v>
      </c>
      <c r="F20" s="19"/>
      <c r="G20" s="43">
        <v>3925</v>
      </c>
      <c r="H20" s="41">
        <v>0</v>
      </c>
      <c r="I20" s="41">
        <v>0</v>
      </c>
      <c r="J20" s="43">
        <v>3925</v>
      </c>
      <c r="K20" s="16">
        <v>4004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</row>
    <row r="21" spans="1:29" ht="11.25" customHeight="1" x14ac:dyDescent="0.35">
      <c r="A21" s="6"/>
      <c r="B21" s="7" t="s">
        <v>18</v>
      </c>
      <c r="C21" s="8"/>
      <c r="D21" s="8"/>
      <c r="E21" s="8"/>
      <c r="F21" s="9">
        <v>5</v>
      </c>
      <c r="G21" s="11">
        <f>G22+G23+G24+G28+G35+G36</f>
        <v>411361.02999999997</v>
      </c>
      <c r="H21" s="11">
        <f>H22+H23+H24+H28+H35+H36</f>
        <v>14304.48</v>
      </c>
      <c r="I21" s="11">
        <f>I22+I23+I24+I28+I35+I36</f>
        <v>-14304.48</v>
      </c>
      <c r="J21" s="11">
        <f>J22+J23+J24+J28+J35+J36</f>
        <v>411361.03</v>
      </c>
      <c r="K21" s="10">
        <f>+K23+K24+K28+K36</f>
        <v>334167.26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1.25" customHeight="1" x14ac:dyDescent="0.35">
      <c r="B22" s="3"/>
      <c r="C22" s="7" t="s">
        <v>19</v>
      </c>
      <c r="D22" s="8"/>
      <c r="E22" s="8"/>
      <c r="F22" s="9"/>
      <c r="G22" s="11">
        <v>0</v>
      </c>
      <c r="H22" s="41">
        <v>0</v>
      </c>
      <c r="I22" s="41">
        <v>0</v>
      </c>
      <c r="J22" s="11">
        <v>0</v>
      </c>
      <c r="K22" s="12">
        <v>0</v>
      </c>
    </row>
    <row r="23" spans="1:29" ht="11.25" customHeight="1" x14ac:dyDescent="0.35">
      <c r="B23" s="3"/>
      <c r="C23" s="7" t="s">
        <v>20</v>
      </c>
      <c r="D23" s="8"/>
      <c r="E23" s="8"/>
      <c r="F23" s="9" t="s">
        <v>21</v>
      </c>
      <c r="G23" s="11">
        <v>18419.05</v>
      </c>
      <c r="H23" s="41">
        <v>0</v>
      </c>
      <c r="I23" s="41">
        <v>0</v>
      </c>
      <c r="J23" s="11">
        <v>18419.05</v>
      </c>
      <c r="K23" s="12">
        <f>4536.52+30+978.54</f>
        <v>5545.06</v>
      </c>
    </row>
    <row r="24" spans="1:29" ht="11.25" customHeight="1" x14ac:dyDescent="0.35">
      <c r="B24" s="3"/>
      <c r="C24" s="7" t="s">
        <v>22</v>
      </c>
      <c r="D24" s="8"/>
      <c r="E24" s="8"/>
      <c r="F24" s="9" t="s">
        <v>23</v>
      </c>
      <c r="G24" s="11">
        <f>G26+G27</f>
        <v>135.91999999999999</v>
      </c>
      <c r="H24" s="11">
        <f>H26+H27</f>
        <v>14297.77</v>
      </c>
      <c r="I24" s="11">
        <f>I26+I27</f>
        <v>0</v>
      </c>
      <c r="J24" s="11">
        <f>J26+J27</f>
        <v>14433.69</v>
      </c>
      <c r="K24" s="12">
        <f>SUM(K25:K27)</f>
        <v>52752.880000000005</v>
      </c>
    </row>
    <row r="25" spans="1:29" ht="11.25" customHeight="1" x14ac:dyDescent="0.35">
      <c r="B25" s="3"/>
      <c r="C25" s="14"/>
      <c r="D25" s="14" t="s">
        <v>24</v>
      </c>
      <c r="E25" s="14"/>
      <c r="F25" s="15"/>
      <c r="G25" s="23">
        <v>0</v>
      </c>
      <c r="H25" s="41">
        <v>0</v>
      </c>
      <c r="I25" s="41">
        <v>0</v>
      </c>
      <c r="J25" s="23">
        <v>0</v>
      </c>
      <c r="K25" s="16">
        <v>0</v>
      </c>
    </row>
    <row r="26" spans="1:29" ht="11.25" customHeight="1" x14ac:dyDescent="0.35">
      <c r="B26" s="3"/>
      <c r="C26" s="20"/>
      <c r="D26" s="14" t="s">
        <v>25</v>
      </c>
      <c r="E26" s="14"/>
      <c r="F26" s="15"/>
      <c r="G26" s="23">
        <v>135.91999999999999</v>
      </c>
      <c r="H26" s="41">
        <v>14297.77</v>
      </c>
      <c r="I26" s="41">
        <v>0</v>
      </c>
      <c r="J26" s="23">
        <v>14433.69</v>
      </c>
      <c r="K26" s="16">
        <f>57319.4-4536.52-30</f>
        <v>52752.880000000005</v>
      </c>
    </row>
    <row r="27" spans="1:29" ht="11.25" customHeight="1" x14ac:dyDescent="0.35">
      <c r="B27" s="3"/>
      <c r="C27" s="14"/>
      <c r="D27" s="14" t="s">
        <v>26</v>
      </c>
      <c r="E27" s="14"/>
      <c r="F27" s="15"/>
      <c r="G27" s="23">
        <v>0</v>
      </c>
      <c r="H27" s="23">
        <v>0</v>
      </c>
      <c r="I27" s="23">
        <v>0</v>
      </c>
      <c r="J27" s="23">
        <v>0</v>
      </c>
      <c r="K27" s="16">
        <v>0</v>
      </c>
    </row>
    <row r="28" spans="1:29" ht="11.25" customHeight="1" x14ac:dyDescent="0.35">
      <c r="B28" s="3"/>
      <c r="C28" s="7" t="s">
        <v>27</v>
      </c>
      <c r="D28" s="8"/>
      <c r="E28" s="8"/>
      <c r="F28" s="9" t="s">
        <v>28</v>
      </c>
      <c r="G28" s="11">
        <f>G29+G32</f>
        <v>14993.89</v>
      </c>
      <c r="H28" s="11">
        <f>H29+H32</f>
        <v>0</v>
      </c>
      <c r="I28" s="11">
        <f>I29+I32</f>
        <v>-14304.48</v>
      </c>
      <c r="J28" s="11">
        <f>J29+J32</f>
        <v>689.41</v>
      </c>
      <c r="K28" s="21">
        <v>0</v>
      </c>
    </row>
    <row r="29" spans="1:29" ht="11.25" customHeight="1" x14ac:dyDescent="0.35">
      <c r="B29" s="3"/>
      <c r="C29" s="3"/>
      <c r="D29" s="14" t="s">
        <v>14</v>
      </c>
      <c r="E29" s="14"/>
      <c r="F29" s="15"/>
      <c r="G29" s="11">
        <f>G30+G31</f>
        <v>689.41</v>
      </c>
      <c r="H29" s="11">
        <f>H30+H31</f>
        <v>0</v>
      </c>
      <c r="I29" s="11">
        <f>I30+I31</f>
        <v>0</v>
      </c>
      <c r="J29" s="11">
        <f>J30+J31</f>
        <v>689.41</v>
      </c>
      <c r="K29" s="16">
        <v>0</v>
      </c>
    </row>
    <row r="30" spans="1:29" ht="11.25" customHeight="1" x14ac:dyDescent="0.35">
      <c r="B30" s="3"/>
      <c r="C30" s="3"/>
      <c r="D30" s="14"/>
      <c r="E30" s="14" t="s">
        <v>15</v>
      </c>
      <c r="F30" s="15"/>
      <c r="G30" s="23">
        <v>689.41</v>
      </c>
      <c r="H30" s="41">
        <v>0</v>
      </c>
      <c r="I30" s="41">
        <v>0</v>
      </c>
      <c r="J30" s="23">
        <v>689.41</v>
      </c>
      <c r="K30" s="16">
        <v>0</v>
      </c>
    </row>
    <row r="31" spans="1:29" ht="11.25" customHeight="1" x14ac:dyDescent="0.35">
      <c r="B31" s="3"/>
      <c r="C31" s="3"/>
      <c r="D31" s="14"/>
      <c r="E31" s="14" t="s">
        <v>16</v>
      </c>
      <c r="F31" s="15"/>
      <c r="G31" s="23">
        <v>0</v>
      </c>
      <c r="H31" s="41">
        <v>0</v>
      </c>
      <c r="I31" s="41">
        <v>0</v>
      </c>
      <c r="J31" s="23">
        <v>0</v>
      </c>
      <c r="K31" s="16">
        <v>0</v>
      </c>
    </row>
    <row r="32" spans="1:29" ht="11.25" customHeight="1" x14ac:dyDescent="0.35">
      <c r="B32" s="3"/>
      <c r="C32" s="3"/>
      <c r="D32" s="14" t="s">
        <v>17</v>
      </c>
      <c r="E32" s="14"/>
      <c r="F32" s="15"/>
      <c r="G32" s="11">
        <f>G33+G34</f>
        <v>14304.48</v>
      </c>
      <c r="H32" s="11">
        <f>H33+H34</f>
        <v>0</v>
      </c>
      <c r="I32" s="11">
        <f>I33+I34</f>
        <v>-14304.48</v>
      </c>
      <c r="J32" s="11">
        <f>J33+J34</f>
        <v>0</v>
      </c>
      <c r="K32" s="22">
        <v>0</v>
      </c>
    </row>
    <row r="33" spans="1:29" ht="11.25" customHeight="1" x14ac:dyDescent="0.35">
      <c r="B33" s="3"/>
      <c r="C33" s="3"/>
      <c r="D33" s="14"/>
      <c r="E33" s="14" t="s">
        <v>15</v>
      </c>
      <c r="F33" s="15"/>
      <c r="G33" s="23">
        <v>0</v>
      </c>
      <c r="H33" s="23">
        <v>0</v>
      </c>
      <c r="I33" s="23">
        <v>0</v>
      </c>
      <c r="J33" s="23">
        <v>0</v>
      </c>
      <c r="K33" s="22">
        <v>0</v>
      </c>
    </row>
    <row r="34" spans="1:29" ht="11.25" customHeight="1" x14ac:dyDescent="0.35">
      <c r="B34" s="3"/>
      <c r="C34" s="3"/>
      <c r="D34" s="14"/>
      <c r="E34" s="14" t="s">
        <v>29</v>
      </c>
      <c r="F34" s="15"/>
      <c r="G34" s="23">
        <v>14304.48</v>
      </c>
      <c r="H34" s="23">
        <v>0</v>
      </c>
      <c r="I34" s="41">
        <v>-14304.48</v>
      </c>
      <c r="J34" s="23">
        <v>0</v>
      </c>
      <c r="K34" s="16">
        <v>0</v>
      </c>
    </row>
    <row r="35" spans="1:29" ht="11.25" customHeight="1" x14ac:dyDescent="0.35">
      <c r="B35" s="3"/>
      <c r="C35" s="7" t="s">
        <v>30</v>
      </c>
      <c r="D35" s="8"/>
      <c r="E35" s="8"/>
      <c r="F35" s="9"/>
      <c r="G35" s="23">
        <v>0</v>
      </c>
      <c r="H35" s="23">
        <v>0</v>
      </c>
      <c r="I35" s="23">
        <v>0</v>
      </c>
      <c r="J35" s="23">
        <v>0</v>
      </c>
      <c r="K35" s="24">
        <v>0</v>
      </c>
    </row>
    <row r="36" spans="1:29" ht="11.25" customHeight="1" x14ac:dyDescent="0.35">
      <c r="B36" s="3"/>
      <c r="C36" s="7" t="s">
        <v>31</v>
      </c>
      <c r="D36" s="8"/>
      <c r="E36" s="8"/>
      <c r="F36" s="9" t="s">
        <v>32</v>
      </c>
      <c r="G36" s="11">
        <v>377812.17</v>
      </c>
      <c r="H36" s="46">
        <v>6.71</v>
      </c>
      <c r="I36" s="46">
        <v>0</v>
      </c>
      <c r="J36" s="11">
        <v>377818.88</v>
      </c>
      <c r="K36" s="21">
        <f>275862.61+6.71</f>
        <v>275869.32</v>
      </c>
    </row>
    <row r="37" spans="1:29" ht="15.75" customHeight="1" x14ac:dyDescent="0.35">
      <c r="B37" s="3"/>
      <c r="C37" s="25" t="s">
        <v>33</v>
      </c>
      <c r="D37" s="3"/>
      <c r="E37" s="3"/>
      <c r="F37" s="26"/>
      <c r="G37" s="11">
        <f>G6+G21</f>
        <v>415592.27999999997</v>
      </c>
      <c r="H37" s="11">
        <f>H6+H21</f>
        <v>14304.48</v>
      </c>
      <c r="I37" s="11">
        <f>I6+I21</f>
        <v>-14304.48</v>
      </c>
      <c r="J37" s="11">
        <f>J6+J21</f>
        <v>415592.28</v>
      </c>
      <c r="K37" s="27">
        <f>+K21+K6</f>
        <v>339428.33</v>
      </c>
    </row>
    <row r="38" spans="1:29" ht="9" customHeight="1" x14ac:dyDescent="0.35">
      <c r="B38" s="3"/>
      <c r="C38" s="25"/>
      <c r="D38" s="3"/>
      <c r="E38" s="3"/>
      <c r="F38" s="26"/>
      <c r="G38" s="44"/>
      <c r="H38" s="34"/>
      <c r="I38" s="34"/>
      <c r="J38" s="44"/>
      <c r="K38" s="28"/>
    </row>
    <row r="39" spans="1:29" ht="15.75" customHeight="1" x14ac:dyDescent="0.35">
      <c r="A39" s="6"/>
      <c r="B39" s="7" t="s">
        <v>34</v>
      </c>
      <c r="C39" s="8"/>
      <c r="D39" s="8"/>
      <c r="E39" s="8"/>
      <c r="F39" s="9">
        <v>6</v>
      </c>
      <c r="G39" s="11">
        <f>G40+G45</f>
        <v>403232.76999999996</v>
      </c>
      <c r="H39" s="11">
        <f t="shared" ref="H39:I39" si="3">H40+H45</f>
        <v>0</v>
      </c>
      <c r="I39" s="11">
        <f t="shared" si="3"/>
        <v>0</v>
      </c>
      <c r="J39" s="11">
        <f>J40+J45</f>
        <v>403232.76999999996</v>
      </c>
      <c r="K39" s="29">
        <f>K40</f>
        <v>312222.41000000003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5.75" customHeight="1" x14ac:dyDescent="0.35">
      <c r="A40" s="6"/>
      <c r="B40" s="8"/>
      <c r="C40" s="7" t="s">
        <v>35</v>
      </c>
      <c r="D40" s="8"/>
      <c r="E40" s="8"/>
      <c r="F40" s="9"/>
      <c r="G40" s="11">
        <f>G41+G44</f>
        <v>403232.76999999996</v>
      </c>
      <c r="H40" s="11">
        <f t="shared" ref="H40:I40" si="4">H41+H44</f>
        <v>0</v>
      </c>
      <c r="I40" s="11">
        <f t="shared" si="4"/>
        <v>0</v>
      </c>
      <c r="J40" s="11">
        <f>J41+J44</f>
        <v>403232.76999999996</v>
      </c>
      <c r="K40" s="12">
        <f>K41+K44</f>
        <v>312222.41000000003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0.5" customHeight="1" x14ac:dyDescent="0.35">
      <c r="B41" s="8"/>
      <c r="C41" s="8"/>
      <c r="D41" s="7" t="s">
        <v>36</v>
      </c>
      <c r="E41" s="8"/>
      <c r="F41" s="9"/>
      <c r="G41" s="11">
        <f>G42+G43</f>
        <v>304855.59999999998</v>
      </c>
      <c r="H41" s="11">
        <f t="shared" ref="H41:I41" si="5">H42+H43</f>
        <v>0</v>
      </c>
      <c r="I41" s="11">
        <f t="shared" si="5"/>
        <v>0</v>
      </c>
      <c r="J41" s="11">
        <f>J42+J43</f>
        <v>304855.59999999998</v>
      </c>
      <c r="K41" s="12">
        <f>+K42+K43</f>
        <v>226510.79</v>
      </c>
    </row>
    <row r="42" spans="1:29" ht="10.5" customHeight="1" x14ac:dyDescent="0.35">
      <c r="B42" s="3"/>
      <c r="C42" s="3"/>
      <c r="D42" s="3"/>
      <c r="E42" s="14" t="s">
        <v>37</v>
      </c>
      <c r="F42" s="15"/>
      <c r="G42" s="23">
        <v>393352.76</v>
      </c>
      <c r="H42" s="23">
        <v>0</v>
      </c>
      <c r="I42" s="23">
        <v>0</v>
      </c>
      <c r="J42" s="23">
        <v>393352.76</v>
      </c>
      <c r="K42" s="16">
        <v>301413.19</v>
      </c>
    </row>
    <row r="43" spans="1:29" ht="10.5" customHeight="1" x14ac:dyDescent="0.35">
      <c r="B43" s="3"/>
      <c r="C43" s="3"/>
      <c r="D43" s="3"/>
      <c r="E43" s="14" t="s">
        <v>38</v>
      </c>
      <c r="F43" s="15"/>
      <c r="G43" s="23">
        <f>-88497.16</f>
        <v>-88497.16</v>
      </c>
      <c r="H43" s="41">
        <v>0</v>
      </c>
      <c r="I43" s="23">
        <v>0</v>
      </c>
      <c r="J43" s="23">
        <v>-88497.16</v>
      </c>
      <c r="K43" s="16">
        <v>-74902.399999999994</v>
      </c>
    </row>
    <row r="44" spans="1:29" ht="10.5" customHeight="1" x14ac:dyDescent="0.35">
      <c r="B44" s="3"/>
      <c r="C44" s="3"/>
      <c r="D44" s="7" t="s">
        <v>39</v>
      </c>
      <c r="E44" s="8"/>
      <c r="F44" s="9"/>
      <c r="G44" s="11">
        <v>98377.17</v>
      </c>
      <c r="H44" s="23">
        <v>0</v>
      </c>
      <c r="I44" s="23">
        <v>0</v>
      </c>
      <c r="J44" s="11">
        <v>98377.17</v>
      </c>
      <c r="K44" s="12">
        <v>85711.62</v>
      </c>
    </row>
    <row r="45" spans="1:29" ht="10.5" customHeight="1" x14ac:dyDescent="0.35">
      <c r="B45" s="3"/>
      <c r="C45" s="7" t="s">
        <v>40</v>
      </c>
      <c r="D45" s="8"/>
      <c r="E45" s="8"/>
      <c r="F45" s="9"/>
      <c r="G45" s="11">
        <f>G46+G47+G48</f>
        <v>0</v>
      </c>
      <c r="H45" s="11">
        <f>H46+H47+H48</f>
        <v>0</v>
      </c>
      <c r="I45" s="11">
        <f>I46+I47+I48</f>
        <v>0</v>
      </c>
      <c r="J45" s="11">
        <f>J46+J47+J48</f>
        <v>0</v>
      </c>
      <c r="K45" s="12">
        <v>0</v>
      </c>
    </row>
    <row r="46" spans="1:29" ht="10.5" customHeight="1" x14ac:dyDescent="0.35">
      <c r="B46" s="3"/>
      <c r="C46" s="3"/>
      <c r="D46" s="14" t="s">
        <v>41</v>
      </c>
      <c r="E46" s="14"/>
      <c r="F46" s="15"/>
      <c r="G46" s="23">
        <v>0</v>
      </c>
      <c r="H46" s="23">
        <v>0</v>
      </c>
      <c r="I46" s="23">
        <v>0</v>
      </c>
      <c r="J46" s="23">
        <v>0</v>
      </c>
      <c r="K46" s="16">
        <v>0</v>
      </c>
    </row>
    <row r="47" spans="1:29" ht="10.5" customHeight="1" x14ac:dyDescent="0.35">
      <c r="B47" s="3"/>
      <c r="C47" s="3"/>
      <c r="D47" s="14" t="s">
        <v>42</v>
      </c>
      <c r="E47" s="14"/>
      <c r="F47" s="15"/>
      <c r="G47" s="23">
        <v>0</v>
      </c>
      <c r="H47" s="23">
        <v>0</v>
      </c>
      <c r="I47" s="23">
        <v>0</v>
      </c>
      <c r="J47" s="23">
        <v>0</v>
      </c>
      <c r="K47" s="16">
        <v>0</v>
      </c>
    </row>
    <row r="48" spans="1:29" ht="10.5" customHeight="1" x14ac:dyDescent="0.35">
      <c r="B48" s="3"/>
      <c r="C48" s="3"/>
      <c r="D48" s="14" t="s">
        <v>43</v>
      </c>
      <c r="E48" s="14"/>
      <c r="F48" s="15"/>
      <c r="G48" s="23">
        <v>0</v>
      </c>
      <c r="H48" s="23">
        <v>0</v>
      </c>
      <c r="I48" s="23">
        <v>0</v>
      </c>
      <c r="J48" s="23">
        <v>0</v>
      </c>
      <c r="K48" s="16">
        <v>0</v>
      </c>
    </row>
    <row r="49" spans="1:29" ht="15.75" customHeight="1" x14ac:dyDescent="0.35">
      <c r="A49" s="6"/>
      <c r="B49" s="7" t="s">
        <v>44</v>
      </c>
      <c r="C49" s="8"/>
      <c r="D49" s="8"/>
      <c r="E49" s="8"/>
      <c r="F49" s="9">
        <v>7</v>
      </c>
      <c r="G49" s="11">
        <f>G50+G51</f>
        <v>0</v>
      </c>
      <c r="H49" s="11">
        <f>H50+H51</f>
        <v>0</v>
      </c>
      <c r="I49" s="11">
        <f>I50+I51</f>
        <v>0</v>
      </c>
      <c r="J49" s="11">
        <f>J50+J51</f>
        <v>0</v>
      </c>
      <c r="K49" s="10">
        <f>K50+K51</f>
        <v>0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1.25" customHeight="1" x14ac:dyDescent="0.35">
      <c r="B50" s="8"/>
      <c r="C50" s="8"/>
      <c r="D50" s="7" t="s">
        <v>45</v>
      </c>
      <c r="E50" s="8"/>
      <c r="F50" s="9" t="s">
        <v>46</v>
      </c>
      <c r="G50" s="11">
        <v>0</v>
      </c>
      <c r="H50" s="11">
        <v>0</v>
      </c>
      <c r="I50" s="11">
        <v>0</v>
      </c>
      <c r="J50" s="11">
        <v>0</v>
      </c>
      <c r="K50" s="12">
        <v>0</v>
      </c>
    </row>
    <row r="51" spans="1:29" ht="11.25" customHeight="1" x14ac:dyDescent="0.35">
      <c r="B51" s="8"/>
      <c r="C51" s="8"/>
      <c r="D51" s="7" t="s">
        <v>47</v>
      </c>
      <c r="E51" s="8"/>
      <c r="F51" s="9"/>
      <c r="G51" s="11">
        <v>0</v>
      </c>
      <c r="H51" s="11">
        <v>0</v>
      </c>
      <c r="I51" s="11">
        <v>0</v>
      </c>
      <c r="J51" s="11">
        <v>0</v>
      </c>
      <c r="K51" s="12">
        <v>0</v>
      </c>
    </row>
    <row r="52" spans="1:29" ht="11.25" customHeight="1" x14ac:dyDescent="0.35">
      <c r="B52" s="3"/>
      <c r="C52" s="3"/>
      <c r="D52" s="14"/>
      <c r="E52" s="20" t="s">
        <v>48</v>
      </c>
      <c r="F52" s="30"/>
      <c r="G52" s="23">
        <v>0</v>
      </c>
      <c r="H52" s="23">
        <v>0</v>
      </c>
      <c r="I52" s="23">
        <v>0</v>
      </c>
      <c r="J52" s="23">
        <v>0</v>
      </c>
      <c r="K52" s="16">
        <v>0</v>
      </c>
    </row>
    <row r="53" spans="1:29" ht="11.25" customHeight="1" x14ac:dyDescent="0.35">
      <c r="B53" s="3"/>
      <c r="C53" s="3"/>
      <c r="D53" s="14"/>
      <c r="E53" s="20" t="s">
        <v>49</v>
      </c>
      <c r="F53" s="30"/>
      <c r="G53" s="23">
        <v>0</v>
      </c>
      <c r="H53" s="23">
        <v>0</v>
      </c>
      <c r="I53" s="23">
        <v>0</v>
      </c>
      <c r="J53" s="23">
        <v>0</v>
      </c>
      <c r="K53" s="16">
        <v>0</v>
      </c>
    </row>
    <row r="54" spans="1:29" ht="11.25" customHeight="1" x14ac:dyDescent="0.35">
      <c r="B54" s="3"/>
      <c r="C54" s="3"/>
      <c r="D54" s="14"/>
      <c r="E54" s="20" t="s">
        <v>50</v>
      </c>
      <c r="F54" s="30"/>
      <c r="G54" s="23">
        <v>0</v>
      </c>
      <c r="H54" s="23">
        <v>0</v>
      </c>
      <c r="I54" s="23">
        <v>0</v>
      </c>
      <c r="J54" s="23">
        <v>0</v>
      </c>
      <c r="K54" s="16">
        <v>0</v>
      </c>
    </row>
    <row r="55" spans="1:29" ht="11.25" customHeight="1" x14ac:dyDescent="0.35">
      <c r="A55" s="6"/>
      <c r="B55" s="7" t="s">
        <v>51</v>
      </c>
      <c r="C55" s="8"/>
      <c r="D55" s="8"/>
      <c r="E55" s="8"/>
      <c r="F55" s="9">
        <v>8</v>
      </c>
      <c r="G55" s="11">
        <f>G56+G57+G61+G65</f>
        <v>12359.51</v>
      </c>
      <c r="H55" s="11">
        <f t="shared" ref="H55:I55" si="6">H56+H57+H61+H65</f>
        <v>14304.48</v>
      </c>
      <c r="I55" s="11">
        <f t="shared" si="6"/>
        <v>-14304.48</v>
      </c>
      <c r="J55" s="11">
        <f>J56+J57+J61+J65</f>
        <v>12359.51</v>
      </c>
      <c r="K55" s="10">
        <f>+K56+K57+K61</f>
        <v>27205.919999999998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1.25" customHeight="1" x14ac:dyDescent="0.35">
      <c r="B56" s="8"/>
      <c r="C56" s="8"/>
      <c r="D56" s="7" t="s">
        <v>52</v>
      </c>
      <c r="E56" s="8"/>
      <c r="F56" s="9"/>
      <c r="G56" s="11">
        <v>0</v>
      </c>
      <c r="H56" s="11">
        <v>0</v>
      </c>
      <c r="I56" s="11">
        <v>0</v>
      </c>
      <c r="J56" s="11">
        <v>0</v>
      </c>
      <c r="K56" s="12">
        <v>0</v>
      </c>
    </row>
    <row r="57" spans="1:29" ht="11.25" customHeight="1" x14ac:dyDescent="0.35">
      <c r="B57" s="8"/>
      <c r="C57" s="8"/>
      <c r="D57" s="7" t="s">
        <v>53</v>
      </c>
      <c r="E57" s="8"/>
      <c r="F57" s="9" t="s">
        <v>54</v>
      </c>
      <c r="G57" s="11">
        <f>G58+G59+G60</f>
        <v>3500</v>
      </c>
      <c r="H57" s="11">
        <f t="shared" ref="H57:I57" si="7">H58+H59+H60</f>
        <v>14304.48</v>
      </c>
      <c r="I57" s="11">
        <f t="shared" si="7"/>
        <v>-14304.48</v>
      </c>
      <c r="J57" s="11">
        <f>J58+J59+J60</f>
        <v>3500</v>
      </c>
      <c r="K57" s="12">
        <f>K58+K59+K60</f>
        <v>21035.75</v>
      </c>
    </row>
    <row r="58" spans="1:29" ht="11.25" customHeight="1" x14ac:dyDescent="0.35">
      <c r="B58" s="3"/>
      <c r="C58" s="3"/>
      <c r="D58" s="3"/>
      <c r="E58" s="14" t="s">
        <v>48</v>
      </c>
      <c r="F58" s="15"/>
      <c r="G58" s="23">
        <v>0</v>
      </c>
      <c r="H58" s="23">
        <v>0</v>
      </c>
      <c r="I58" s="23">
        <v>0</v>
      </c>
      <c r="J58" s="23">
        <v>0</v>
      </c>
      <c r="K58" s="16">
        <v>0</v>
      </c>
    </row>
    <row r="59" spans="1:29" ht="11.25" customHeight="1" x14ac:dyDescent="0.35">
      <c r="B59" s="3"/>
      <c r="C59" s="3"/>
      <c r="D59" s="3"/>
      <c r="E59" s="14" t="s">
        <v>49</v>
      </c>
      <c r="F59" s="15"/>
      <c r="G59" s="23">
        <v>0</v>
      </c>
      <c r="H59" s="23">
        <v>0</v>
      </c>
      <c r="I59" s="23">
        <v>0</v>
      </c>
      <c r="J59" s="23">
        <v>0</v>
      </c>
      <c r="K59" s="22">
        <v>0</v>
      </c>
    </row>
    <row r="60" spans="1:29" ht="11.25" customHeight="1" x14ac:dyDescent="0.35">
      <c r="B60" s="3"/>
      <c r="C60" s="3"/>
      <c r="D60" s="3"/>
      <c r="E60" s="14" t="s">
        <v>55</v>
      </c>
      <c r="F60" s="15"/>
      <c r="G60" s="23">
        <v>3500</v>
      </c>
      <c r="H60" s="40">
        <v>14304.48</v>
      </c>
      <c r="I60" s="40">
        <v>-14304.48</v>
      </c>
      <c r="J60" s="23">
        <v>3500</v>
      </c>
      <c r="K60" s="16">
        <f>21002+33.75</f>
        <v>21035.75</v>
      </c>
    </row>
    <row r="61" spans="1:29" ht="11.25" customHeight="1" x14ac:dyDescent="0.35">
      <c r="B61" s="3"/>
      <c r="C61" s="3"/>
      <c r="D61" s="7" t="s">
        <v>56</v>
      </c>
      <c r="E61" s="8"/>
      <c r="F61" s="9" t="s">
        <v>57</v>
      </c>
      <c r="G61" s="11">
        <f>G62+G63+G64</f>
        <v>8859.51</v>
      </c>
      <c r="H61" s="11">
        <f t="shared" ref="H61:I61" si="8">H62+H63+H64</f>
        <v>0</v>
      </c>
      <c r="I61" s="11">
        <f t="shared" si="8"/>
        <v>0</v>
      </c>
      <c r="J61" s="11">
        <f>J62+J63+J64</f>
        <v>8859.51</v>
      </c>
      <c r="K61" s="12">
        <f>+K62+K63+K64</f>
        <v>6170.17</v>
      </c>
    </row>
    <row r="62" spans="1:29" ht="11.25" customHeight="1" x14ac:dyDescent="0.35">
      <c r="B62" s="3"/>
      <c r="C62" s="3"/>
      <c r="D62" s="3"/>
      <c r="E62" s="14" t="s">
        <v>24</v>
      </c>
      <c r="F62" s="15"/>
      <c r="G62" s="23">
        <v>0</v>
      </c>
      <c r="H62" s="23">
        <v>0</v>
      </c>
      <c r="I62" s="23">
        <v>0</v>
      </c>
      <c r="J62" s="23">
        <v>0</v>
      </c>
      <c r="K62" s="16">
        <v>0</v>
      </c>
    </row>
    <row r="63" spans="1:29" ht="11.25" customHeight="1" x14ac:dyDescent="0.35">
      <c r="B63" s="3"/>
      <c r="C63" s="3"/>
      <c r="D63" s="3"/>
      <c r="E63" s="14" t="s">
        <v>58</v>
      </c>
      <c r="F63" s="15"/>
      <c r="G63" s="23">
        <f>8281.49+0.08</f>
        <v>8281.57</v>
      </c>
      <c r="H63" s="23">
        <v>0</v>
      </c>
      <c r="I63" s="23">
        <v>0</v>
      </c>
      <c r="J63" s="23">
        <f>8281.49+0.08</f>
        <v>8281.57</v>
      </c>
      <c r="K63" s="16">
        <f>0.08+5528.82</f>
        <v>5528.9</v>
      </c>
    </row>
    <row r="64" spans="1:29" ht="11.25" customHeight="1" x14ac:dyDescent="0.35">
      <c r="B64" s="3"/>
      <c r="C64" s="3"/>
      <c r="D64" s="3"/>
      <c r="E64" s="14" t="s">
        <v>59</v>
      </c>
      <c r="F64" s="15"/>
      <c r="G64" s="23">
        <f>578.44-0.09-0.41</f>
        <v>577.94000000000005</v>
      </c>
      <c r="H64" s="23">
        <v>0</v>
      </c>
      <c r="I64" s="23">
        <v>0</v>
      </c>
      <c r="J64" s="23">
        <f>578.44-0.09-0.41</f>
        <v>577.94000000000005</v>
      </c>
      <c r="K64" s="16">
        <f>663.27-22</f>
        <v>641.27</v>
      </c>
    </row>
    <row r="65" spans="2:11" ht="11.25" customHeight="1" x14ac:dyDescent="0.35">
      <c r="B65" s="3"/>
      <c r="C65" s="3"/>
      <c r="D65" s="25" t="s">
        <v>60</v>
      </c>
      <c r="E65" s="3"/>
      <c r="F65" s="26"/>
      <c r="G65" s="11">
        <v>0</v>
      </c>
      <c r="H65" s="11">
        <v>0</v>
      </c>
      <c r="I65" s="11">
        <v>0</v>
      </c>
      <c r="J65" s="11">
        <v>0</v>
      </c>
      <c r="K65" s="12">
        <v>0</v>
      </c>
    </row>
    <row r="66" spans="2:11" ht="15.75" customHeight="1" x14ac:dyDescent="0.35">
      <c r="B66" s="25" t="s">
        <v>61</v>
      </c>
      <c r="C66" s="3"/>
      <c r="D66" s="3"/>
      <c r="E66" s="3"/>
      <c r="F66" s="26"/>
      <c r="G66" s="11">
        <f>G40+G49+G55</f>
        <v>415592.27999999997</v>
      </c>
      <c r="H66" s="11">
        <f>H40+H49+H55</f>
        <v>14304.48</v>
      </c>
      <c r="I66" s="11">
        <f>I40+I49+I55</f>
        <v>-14304.48</v>
      </c>
      <c r="J66" s="11">
        <f>J40+J49+J55</f>
        <v>415592.27999999997</v>
      </c>
      <c r="K66" s="10">
        <f>+K55+K49+K39</f>
        <v>339428.33</v>
      </c>
    </row>
    <row r="67" spans="2:11" ht="15.75" customHeight="1" x14ac:dyDescent="0.35">
      <c r="G67" s="45">
        <f>+G66-G37</f>
        <v>0</v>
      </c>
      <c r="H67" s="45">
        <f>+H66-H37</f>
        <v>0</v>
      </c>
      <c r="I67" s="45">
        <f>+I66-I37</f>
        <v>0</v>
      </c>
      <c r="J67" s="45">
        <f>+J66-J37</f>
        <v>0</v>
      </c>
      <c r="K67" s="31">
        <f>+K66-K37</f>
        <v>0</v>
      </c>
    </row>
    <row r="68" spans="2:11" ht="15.75" customHeight="1" x14ac:dyDescent="0.35">
      <c r="G68" s="6"/>
      <c r="H68" s="6"/>
      <c r="I68" s="6"/>
      <c r="J68" s="6"/>
      <c r="K68" s="32"/>
    </row>
    <row r="69" spans="2:11" ht="15.75" customHeight="1" x14ac:dyDescent="0.35">
      <c r="G69" s="6"/>
      <c r="H69" s="6"/>
      <c r="I69" s="6"/>
      <c r="J69" s="6"/>
    </row>
    <row r="70" spans="2:11" ht="15.75" customHeight="1" x14ac:dyDescent="0.35">
      <c r="G70" s="6"/>
      <c r="H70" s="6"/>
      <c r="I70" s="6"/>
      <c r="J70" s="6"/>
    </row>
    <row r="71" spans="2:11" ht="15.75" customHeight="1" x14ac:dyDescent="0.35">
      <c r="G71" s="6"/>
      <c r="H71" s="6"/>
      <c r="I71" s="6"/>
      <c r="J71" s="6"/>
    </row>
    <row r="72" spans="2:11" ht="15.75" customHeight="1" x14ac:dyDescent="0.35">
      <c r="G72" s="6"/>
      <c r="H72" s="6"/>
      <c r="I72" s="6"/>
      <c r="J72" s="6"/>
    </row>
    <row r="73" spans="2:11" ht="15.75" customHeight="1" x14ac:dyDescent="0.35">
      <c r="G73" s="6"/>
      <c r="H73" s="6"/>
      <c r="I73" s="6"/>
      <c r="J73" s="6"/>
    </row>
    <row r="74" spans="2:11" ht="15.75" customHeight="1" x14ac:dyDescent="0.35">
      <c r="G74" s="6"/>
      <c r="H74" s="6"/>
      <c r="I74" s="6"/>
      <c r="J74" s="6"/>
    </row>
    <row r="75" spans="2:11" ht="15.75" customHeight="1" x14ac:dyDescent="0.35">
      <c r="G75" s="6"/>
      <c r="H75" s="6"/>
      <c r="I75" s="6"/>
      <c r="J75" s="6"/>
    </row>
    <row r="76" spans="2:11" ht="15.75" customHeight="1" x14ac:dyDescent="0.35">
      <c r="G76" s="6"/>
      <c r="H76" s="6"/>
      <c r="I76" s="6"/>
      <c r="J76" s="6"/>
    </row>
    <row r="77" spans="2:11" ht="15.75" customHeight="1" x14ac:dyDescent="0.35">
      <c r="G77" s="6"/>
      <c r="H77" s="6"/>
      <c r="I77" s="6"/>
      <c r="J77" s="6"/>
    </row>
    <row r="78" spans="2:11" ht="15.75" customHeight="1" x14ac:dyDescent="0.35">
      <c r="G78" s="6"/>
      <c r="H78" s="6"/>
      <c r="I78" s="6"/>
      <c r="J78" s="6"/>
    </row>
    <row r="79" spans="2:11" ht="15.75" customHeight="1" x14ac:dyDescent="0.35">
      <c r="G79" s="6"/>
      <c r="H79" s="6"/>
      <c r="I79" s="6"/>
      <c r="J79" s="6"/>
    </row>
    <row r="80" spans="2:11" ht="15.75" customHeight="1" x14ac:dyDescent="0.35">
      <c r="G80" s="6"/>
      <c r="H80" s="6"/>
      <c r="I80" s="6"/>
      <c r="J80" s="6"/>
    </row>
    <row r="81" spans="7:10" ht="15.75" customHeight="1" x14ac:dyDescent="0.35">
      <c r="G81" s="6"/>
      <c r="H81" s="6"/>
      <c r="I81" s="6"/>
      <c r="J81" s="6"/>
    </row>
    <row r="82" spans="7:10" ht="15.75" customHeight="1" x14ac:dyDescent="0.35">
      <c r="G82" s="6"/>
      <c r="H82" s="6"/>
      <c r="I82" s="6"/>
      <c r="J82" s="6"/>
    </row>
    <row r="83" spans="7:10" ht="15.75" customHeight="1" x14ac:dyDescent="0.35">
      <c r="G83" s="6"/>
      <c r="H83" s="6"/>
      <c r="I83" s="6"/>
      <c r="J83" s="6"/>
    </row>
    <row r="84" spans="7:10" ht="15.75" customHeight="1" x14ac:dyDescent="0.35">
      <c r="G84" s="6"/>
      <c r="H84" s="6"/>
      <c r="I84" s="6"/>
      <c r="J84" s="6"/>
    </row>
    <row r="85" spans="7:10" ht="15.75" customHeight="1" x14ac:dyDescent="0.35">
      <c r="G85" s="6"/>
      <c r="H85" s="6"/>
      <c r="I85" s="6"/>
      <c r="J85" s="6"/>
    </row>
    <row r="86" spans="7:10" ht="15.75" customHeight="1" x14ac:dyDescent="0.35">
      <c r="G86" s="6"/>
      <c r="H86" s="6"/>
      <c r="I86" s="6"/>
      <c r="J86" s="6"/>
    </row>
    <row r="87" spans="7:10" ht="15.75" customHeight="1" x14ac:dyDescent="0.35">
      <c r="G87" s="6"/>
      <c r="H87" s="6"/>
      <c r="I87" s="6"/>
      <c r="J87" s="6"/>
    </row>
    <row r="88" spans="7:10" ht="15.75" customHeight="1" x14ac:dyDescent="0.35">
      <c r="G88" s="6"/>
      <c r="H88" s="6"/>
      <c r="I88" s="6"/>
      <c r="J88" s="6"/>
    </row>
    <row r="89" spans="7:10" ht="15.75" customHeight="1" x14ac:dyDescent="0.35">
      <c r="G89" s="6"/>
      <c r="H89" s="6"/>
      <c r="I89" s="6"/>
      <c r="J89" s="6"/>
    </row>
    <row r="90" spans="7:10" ht="15.75" customHeight="1" x14ac:dyDescent="0.35">
      <c r="G90" s="6"/>
      <c r="H90" s="6"/>
      <c r="I90" s="6"/>
      <c r="J90" s="6"/>
    </row>
    <row r="91" spans="7:10" ht="15.75" customHeight="1" x14ac:dyDescent="0.35">
      <c r="G91" s="6"/>
      <c r="H91" s="6"/>
      <c r="I91" s="6"/>
      <c r="J91" s="6"/>
    </row>
    <row r="92" spans="7:10" ht="15.75" customHeight="1" x14ac:dyDescent="0.35">
      <c r="G92" s="6"/>
      <c r="H92" s="6"/>
      <c r="I92" s="6"/>
      <c r="J92" s="6"/>
    </row>
    <row r="93" spans="7:10" ht="15.75" customHeight="1" x14ac:dyDescent="0.35">
      <c r="G93" s="6"/>
      <c r="H93" s="6"/>
      <c r="I93" s="6"/>
      <c r="J93" s="6"/>
    </row>
    <row r="94" spans="7:10" ht="15.75" customHeight="1" x14ac:dyDescent="0.35">
      <c r="G94" s="6"/>
      <c r="H94" s="6"/>
      <c r="I94" s="6"/>
      <c r="J94" s="6"/>
    </row>
    <row r="95" spans="7:10" ht="15.75" customHeight="1" x14ac:dyDescent="0.35">
      <c r="G95" s="6"/>
      <c r="H95" s="6"/>
      <c r="I95" s="6"/>
      <c r="J95" s="6"/>
    </row>
    <row r="96" spans="7:10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B1:K1"/>
    <mergeCell ref="B2:K2"/>
    <mergeCell ref="F4:F5"/>
  </mergeCells>
  <pageMargins left="0.70833333333333304" right="0.70833333333333304" top="0.74791666666666701" bottom="0.74791666666666701" header="0.511811023622047" footer="0.511811023622047"/>
  <pageSetup paperSize="9" scale="93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SITUACION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</dc:creator>
  <dc:description/>
  <cp:lastModifiedBy>Marian</cp:lastModifiedBy>
  <cp:revision>2</cp:revision>
  <cp:lastPrinted>2026-06-11T16:07:36Z</cp:lastPrinted>
  <dcterms:created xsi:type="dcterms:W3CDTF">2026-06-11T20:55:16Z</dcterms:created>
  <dcterms:modified xsi:type="dcterms:W3CDTF">2026-06-11T21:41:54Z</dcterms:modified>
  <dc:language>es-ES</dc:language>
</cp:coreProperties>
</file>