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enta de Resultados detallada" sheetId="1" r:id="rId4"/>
  </sheets>
  <definedNames/>
  <calcPr/>
</workbook>
</file>

<file path=xl/sharedStrings.xml><?xml version="1.0" encoding="utf-8"?>
<sst xmlns="http://schemas.openxmlformats.org/spreadsheetml/2006/main" count="117" uniqueCount="104">
  <si>
    <t>CUENTA DE RESULTADOS 2024 DETALLADA</t>
  </si>
  <si>
    <t>Partido VQ</t>
  </si>
  <si>
    <t>AVAQ</t>
  </si>
  <si>
    <t>COALICIONES</t>
  </si>
  <si>
    <t>CONSOLIDADO</t>
  </si>
  <si>
    <t>1.</t>
  </si>
  <si>
    <t>Ingresos de Origen Público</t>
  </si>
  <si>
    <t>a)</t>
  </si>
  <si>
    <t>Subvenciones anuales para gastos de funcionamiento</t>
  </si>
  <si>
    <t>b)</t>
  </si>
  <si>
    <t>Aportaciones de grupos institucionales</t>
  </si>
  <si>
    <t>c)</t>
  </si>
  <si>
    <t>Imputacion de subvenciones para gastos seguridad</t>
  </si>
  <si>
    <t>e)</t>
  </si>
  <si>
    <t>Otras subvenciones imputadas a resultados del ejercicio</t>
  </si>
  <si>
    <t>2.</t>
  </si>
  <si>
    <t>2.Ingresos de Origen Privado</t>
  </si>
  <si>
    <t>Ingresos afiliados y cargos públicos</t>
  </si>
  <si>
    <t>a.1)</t>
  </si>
  <si>
    <t>Cuotas Afiliados</t>
  </si>
  <si>
    <t>Cuotas Afiliados Partido</t>
  </si>
  <si>
    <t>Cuotas Afiliados AVAQ</t>
  </si>
  <si>
    <t>Cuotas Adheridos IniciativaVerds y Verds Equo</t>
  </si>
  <si>
    <t>a.2)</t>
  </si>
  <si>
    <t>Aportaciones afiliados y  cargos publicos</t>
  </si>
  <si>
    <t>Aportaciones afiliados</t>
  </si>
  <si>
    <t>Aportaciones cargos públicos</t>
  </si>
  <si>
    <t>Donaciones</t>
  </si>
  <si>
    <t>d)</t>
  </si>
  <si>
    <t>Otros ingresos actividad ordinaria</t>
  </si>
  <si>
    <t>A)</t>
  </si>
  <si>
    <t>TOTAL INGRESOS DE LA GESTIÓN ORDINARIA (A+B)</t>
  </si>
  <si>
    <t>3.</t>
  </si>
  <si>
    <t>Gastos de Personal</t>
  </si>
  <si>
    <t>Sueldos y Salarios</t>
  </si>
  <si>
    <t>Cargas sociales</t>
  </si>
  <si>
    <t>4.</t>
  </si>
  <si>
    <t>Otros gastos de la actividad ordinaria</t>
  </si>
  <si>
    <t>Servicios exteriores</t>
  </si>
  <si>
    <t>a).1</t>
  </si>
  <si>
    <t>Arrendamientos</t>
  </si>
  <si>
    <t>a).2</t>
  </si>
  <si>
    <t>Servicios Profesionales Independientes</t>
  </si>
  <si>
    <t>a).3</t>
  </si>
  <si>
    <t>Primas Seguros</t>
  </si>
  <si>
    <t>a).4</t>
  </si>
  <si>
    <t>Servicios bancarios y similares</t>
  </si>
  <si>
    <t>a).5</t>
  </si>
  <si>
    <t>Publicidad y Relaciones Públicas</t>
  </si>
  <si>
    <t>a).6</t>
  </si>
  <si>
    <t>Suministros</t>
  </si>
  <si>
    <t>a).7</t>
  </si>
  <si>
    <t>Otros gastos</t>
  </si>
  <si>
    <t>Tasas</t>
  </si>
  <si>
    <t>Otros Gastos de gestión corriente</t>
  </si>
  <si>
    <t>Amortización inmovilizado</t>
  </si>
  <si>
    <t>B)</t>
  </si>
  <si>
    <t>TOTAL GASTOS DE LA GESTION ORDINARIA</t>
  </si>
  <si>
    <t>I</t>
  </si>
  <si>
    <t>RESULTADO DE LA ACTIVIDAD ORDINARIA (A+B)</t>
  </si>
  <si>
    <t>6.</t>
  </si>
  <si>
    <t>Deterioro y perdidas enajenaciones de inmovil</t>
  </si>
  <si>
    <t>8.</t>
  </si>
  <si>
    <t>Resultado excepcional</t>
  </si>
  <si>
    <t>Otros gastos excepcionales</t>
  </si>
  <si>
    <t>Ingresos excepcionales Litigios</t>
  </si>
  <si>
    <t>II</t>
  </si>
  <si>
    <t>Rto por operaciones excepcionales</t>
  </si>
  <si>
    <t>III</t>
  </si>
  <si>
    <t>RESULTADO DE LA ACTIVIDAD NO ELECTORAL (I+6+7)</t>
  </si>
  <si>
    <t>9.</t>
  </si>
  <si>
    <t>Ingresos de Origen Publico</t>
  </si>
  <si>
    <t>9.a)</t>
  </si>
  <si>
    <t>Subvenciones por Resultados electorales</t>
  </si>
  <si>
    <t>9.b)</t>
  </si>
  <si>
    <t>Subvención por envíos electorales</t>
  </si>
  <si>
    <t>Ingresos de Origen Privado</t>
  </si>
  <si>
    <t>10.</t>
  </si>
  <si>
    <t>Ingresos Electorales de Origen Privado</t>
  </si>
  <si>
    <t>Gastos operaciones Actividad Electoral</t>
  </si>
  <si>
    <t>11.a</t>
  </si>
  <si>
    <t>Gastos Electorales Ordinarios</t>
  </si>
  <si>
    <t>Publicidad exterior</t>
  </si>
  <si>
    <t>Transportes</t>
  </si>
  <si>
    <t>Sueldos, salarios y asimilados</t>
  </si>
  <si>
    <t>Publicidad en prensa y radio</t>
  </si>
  <si>
    <t>Otra propaganda y publicidad dirigida a promover el voto</t>
  </si>
  <si>
    <t>Otros servicios</t>
  </si>
  <si>
    <t>11.b</t>
  </si>
  <si>
    <t>Gastos por envios electorales</t>
  </si>
  <si>
    <t>Correspondencia y franqueo</t>
  </si>
  <si>
    <t>Otros gastos por envíos electorales</t>
  </si>
  <si>
    <t>Confección de sobres y papeletas</t>
  </si>
  <si>
    <t>Confección de propaganda para su envío</t>
  </si>
  <si>
    <t>IV</t>
  </si>
  <si>
    <t>RESULTADO (AHORRO O DESAHORRO) DE LA ACTIVIDAD ELECTORAL (A+B)</t>
  </si>
  <si>
    <t>Ingresos Financieros</t>
  </si>
  <si>
    <t>12.b</t>
  </si>
  <si>
    <t>Gastos Financieros Liquidados</t>
  </si>
  <si>
    <t>Gastos Financieros estimados</t>
  </si>
  <si>
    <t>V</t>
  </si>
  <si>
    <t>RESULTADO OPERACIONES ELECTORALES FINANCIERAS (5+6)</t>
  </si>
  <si>
    <t>VI</t>
  </si>
  <si>
    <t>RESULTADO (AHORRO O DESAHORRO) DEL EJERCICIO (III+IV+V)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</si>
</sst>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€&quot;;[Red]\-#,##0.00\ &quot;€&quot;"/>
    <numFmt numFmtId="165" formatCode="#,##0.00\ &quot;€&quot;"/>
  </numFmts>
  <fonts count="9">
    <font>
      <sz val="10.0"/>
      <color rgb="FF000000"/>
      <name val="Arial"/>
      <scheme val="minor"/>
    </font>
    <font>
      <sz val="10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  <font>
      <sz val="10.0"/>
      <color theme="1"/>
      <name val="Arial"/>
    </font>
    <font>
      <b/>
      <sz val="8.0"/>
      <color theme="1"/>
      <name val="Arial"/>
    </font>
    <font>
      <color theme="1"/>
      <name val="Arial"/>
      <scheme val="minor"/>
    </font>
    <font>
      <sz val="8.0"/>
      <color theme="1"/>
      <name val="Arial"/>
    </font>
    <font>
      <b/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8">
    <border/>
    <border>
      <left/>
      <right/>
      <top/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left style="thin">
        <color rgb="FF000000"/>
      </left>
      <right/>
    </border>
    <border>
      <left/>
      <right/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top" wrapText="0"/>
    </xf>
    <xf borderId="1" fillId="2" fontId="1" numFmtId="0" xfId="0" applyAlignment="1" applyBorder="1" applyFill="1" applyFont="1">
      <alignment shrinkToFit="0" vertical="top" wrapText="1"/>
    </xf>
    <xf borderId="1" fillId="2" fontId="2" numFmtId="0" xfId="0" applyAlignment="1" applyBorder="1" applyFont="1">
      <alignment readingOrder="0" shrinkToFit="0" vertical="top" wrapText="1"/>
    </xf>
    <xf borderId="1" fillId="2" fontId="1" numFmtId="0" xfId="0" applyAlignment="1" applyBorder="1" applyFont="1">
      <alignment shrinkToFit="0" vertical="top" wrapText="0"/>
    </xf>
    <xf borderId="1" fillId="2" fontId="3" numFmtId="0" xfId="0" applyAlignment="1" applyBorder="1" applyFont="1">
      <alignment shrinkToFit="0" vertical="top" wrapText="0"/>
    </xf>
    <xf borderId="1" fillId="2" fontId="4" numFmtId="0" xfId="0" applyAlignment="1" applyBorder="1" applyFont="1">
      <alignment shrinkToFit="0" vertical="top" wrapText="1"/>
    </xf>
    <xf borderId="2" fillId="2" fontId="4" numFmtId="0" xfId="0" applyAlignment="1" applyBorder="1" applyFont="1">
      <alignment shrinkToFit="0" vertical="top" wrapText="1"/>
    </xf>
    <xf borderId="2" fillId="2" fontId="5" numFmtId="0" xfId="0" applyAlignment="1" applyBorder="1" applyFont="1">
      <alignment horizontal="right" readingOrder="0" shrinkToFit="0" vertical="top" wrapText="1"/>
    </xf>
    <xf borderId="2" fillId="2" fontId="2" numFmtId="0" xfId="0" applyAlignment="1" applyBorder="1" applyFont="1">
      <alignment horizontal="center" readingOrder="0" shrinkToFit="0" vertical="top" wrapText="0"/>
    </xf>
    <xf borderId="0" fillId="0" fontId="6" numFmtId="0" xfId="0" applyAlignment="1" applyFont="1">
      <alignment readingOrder="0" vertical="top"/>
    </xf>
    <xf borderId="3" fillId="2" fontId="5" numFmtId="0" xfId="0" applyAlignment="1" applyBorder="1" applyFont="1">
      <alignment horizontal="center" shrinkToFit="0" vertical="top" wrapText="1"/>
    </xf>
    <xf borderId="3" fillId="2" fontId="2" numFmtId="0" xfId="0" applyAlignment="1" applyBorder="1" applyFont="1">
      <alignment shrinkToFit="0" vertical="top" wrapText="0"/>
    </xf>
    <xf borderId="1" fillId="2" fontId="5" numFmtId="0" xfId="0" applyAlignment="1" applyBorder="1" applyFont="1">
      <alignment shrinkToFit="0" vertical="top" wrapText="1"/>
    </xf>
    <xf borderId="4" fillId="2" fontId="5" numFmtId="0" xfId="0" applyAlignment="1" applyBorder="1" applyFont="1">
      <alignment shrinkToFit="0" vertical="top" wrapText="1"/>
    </xf>
    <xf borderId="3" fillId="2" fontId="5" numFmtId="164" xfId="0" applyAlignment="1" applyBorder="1" applyFont="1" applyNumberFormat="1">
      <alignment horizontal="right" shrinkToFit="0" vertical="bottom" wrapText="1"/>
    </xf>
    <xf borderId="3" fillId="2" fontId="2" numFmtId="165" xfId="0" applyAlignment="1" applyBorder="1" applyFont="1" applyNumberFormat="1">
      <alignment shrinkToFit="0" vertical="bottom" wrapText="0"/>
    </xf>
    <xf borderId="1" fillId="2" fontId="7" numFmtId="0" xfId="0" applyAlignment="1" applyBorder="1" applyFont="1">
      <alignment shrinkToFit="0" vertical="top" wrapText="1"/>
    </xf>
    <xf borderId="4" fillId="2" fontId="7" numFmtId="0" xfId="0" applyAlignment="1" applyBorder="1" applyFont="1">
      <alignment shrinkToFit="0" vertical="top" wrapText="1"/>
    </xf>
    <xf borderId="3" fillId="2" fontId="7" numFmtId="164" xfId="0" applyAlignment="1" applyBorder="1" applyFont="1" applyNumberFormat="1">
      <alignment horizontal="right" readingOrder="0" shrinkToFit="0" vertical="bottom" wrapText="1"/>
    </xf>
    <xf borderId="3" fillId="2" fontId="7" numFmtId="164" xfId="0" applyAlignment="1" applyBorder="1" applyFont="1" applyNumberFormat="1">
      <alignment horizontal="right" shrinkToFit="0" vertical="bottom" wrapText="1"/>
    </xf>
    <xf borderId="3" fillId="2" fontId="3" numFmtId="164" xfId="0" applyAlignment="1" applyBorder="1" applyFont="1" applyNumberFormat="1">
      <alignment shrinkToFit="0" vertical="bottom" wrapText="0"/>
    </xf>
    <xf borderId="1" fillId="2" fontId="7" numFmtId="0" xfId="0" applyAlignment="1" applyBorder="1" applyFont="1">
      <alignment readingOrder="0" shrinkToFit="0" vertical="top" wrapText="1"/>
    </xf>
    <xf borderId="4" fillId="2" fontId="7" numFmtId="0" xfId="0" applyAlignment="1" applyBorder="1" applyFont="1">
      <alignment readingOrder="0" shrinkToFit="0" vertical="top" wrapText="1"/>
    </xf>
    <xf borderId="1" fillId="2" fontId="1" numFmtId="0" xfId="0" applyAlignment="1" applyBorder="1" applyFont="1">
      <alignment readingOrder="0" shrinkToFit="0" vertical="top" wrapText="0"/>
    </xf>
    <xf borderId="1" fillId="2" fontId="1" numFmtId="164" xfId="0" applyAlignment="1" applyBorder="1" applyFont="1" applyNumberFormat="1">
      <alignment shrinkToFit="0" vertical="top" wrapText="0"/>
    </xf>
    <xf borderId="3" fillId="2" fontId="5" numFmtId="165" xfId="0" applyAlignment="1" applyBorder="1" applyFont="1" applyNumberFormat="1">
      <alignment horizontal="right" shrinkToFit="0" vertical="bottom" wrapText="1"/>
    </xf>
    <xf borderId="3" fillId="2" fontId="7" numFmtId="165" xfId="0" applyAlignment="1" applyBorder="1" applyFont="1" applyNumberFormat="1">
      <alignment horizontal="right" readingOrder="0" shrinkToFit="0" vertical="bottom" wrapText="1"/>
    </xf>
    <xf borderId="3" fillId="2" fontId="7" numFmtId="165" xfId="0" applyAlignment="1" applyBorder="1" applyFont="1" applyNumberFormat="1">
      <alignment horizontal="right" shrinkToFit="0" vertical="bottom" wrapText="1"/>
    </xf>
    <xf borderId="3" fillId="2" fontId="3" numFmtId="165" xfId="0" applyAlignment="1" applyBorder="1" applyFont="1" applyNumberFormat="1">
      <alignment shrinkToFit="0" vertical="bottom" wrapText="0"/>
    </xf>
    <xf borderId="3" fillId="2" fontId="5" numFmtId="165" xfId="0" applyAlignment="1" applyBorder="1" applyFont="1" applyNumberFormat="1">
      <alignment horizontal="right" readingOrder="0" shrinkToFit="0" vertical="bottom" wrapText="1"/>
    </xf>
    <xf borderId="3" fillId="2" fontId="2" numFmtId="165" xfId="0" applyAlignment="1" applyBorder="1" applyFont="1" applyNumberFormat="1">
      <alignment readingOrder="0" shrinkToFit="0" vertical="bottom" wrapText="0"/>
    </xf>
    <xf borderId="1" fillId="2" fontId="8" numFmtId="0" xfId="0" applyAlignment="1" applyBorder="1" applyFont="1">
      <alignment shrinkToFit="0" vertical="top" wrapText="0"/>
    </xf>
    <xf borderId="3" fillId="2" fontId="2" numFmtId="165" xfId="0" applyAlignment="1" applyBorder="1" applyFont="1" applyNumberFormat="1">
      <alignment horizontal="right" shrinkToFit="0" vertical="bottom" wrapText="1"/>
    </xf>
    <xf borderId="0" fillId="0" fontId="1" numFmtId="165" xfId="0" applyAlignment="1" applyFont="1" applyNumberFormat="1">
      <alignment shrinkToFit="0" vertical="top" wrapText="0"/>
    </xf>
    <xf borderId="3" fillId="2" fontId="2" numFmtId="164" xfId="0" applyAlignment="1" applyBorder="1" applyFont="1" applyNumberFormat="1">
      <alignment horizontal="right" shrinkToFit="0" vertical="bottom" wrapText="1"/>
    </xf>
    <xf borderId="3" fillId="2" fontId="2" numFmtId="4" xfId="0" applyAlignment="1" applyBorder="1" applyFont="1" applyNumberFormat="1">
      <alignment horizontal="right" shrinkToFit="0" vertical="bottom" wrapText="1"/>
    </xf>
    <xf borderId="3" fillId="2" fontId="3" numFmtId="164" xfId="0" applyAlignment="1" applyBorder="1" applyFont="1" applyNumberFormat="1">
      <alignment horizontal="right" readingOrder="0" shrinkToFit="0" vertical="bottom" wrapText="1"/>
    </xf>
    <xf borderId="3" fillId="2" fontId="3" numFmtId="164" xfId="0" applyAlignment="1" applyBorder="1" applyFont="1" applyNumberFormat="1">
      <alignment horizontal="right" shrinkToFit="0" vertical="bottom" wrapText="1"/>
    </xf>
    <xf borderId="3" fillId="2" fontId="3" numFmtId="165" xfId="0" applyAlignment="1" applyBorder="1" applyFont="1" applyNumberFormat="1">
      <alignment readingOrder="0" shrinkToFit="0" vertical="bottom" wrapText="0"/>
    </xf>
    <xf borderId="3" fillId="2" fontId="7" numFmtId="4" xfId="0" applyAlignment="1" applyBorder="1" applyFont="1" applyNumberFormat="1">
      <alignment horizontal="right" shrinkToFit="0" vertical="bottom" wrapText="1"/>
    </xf>
    <xf borderId="3" fillId="2" fontId="5" numFmtId="4" xfId="0" applyAlignment="1" applyBorder="1" applyFont="1" applyNumberFormat="1">
      <alignment horizontal="right" shrinkToFit="0" vertical="bottom" wrapText="1"/>
    </xf>
    <xf borderId="5" fillId="2" fontId="1" numFmtId="0" xfId="0" applyAlignment="1" applyBorder="1" applyFont="1">
      <alignment shrinkToFit="0" vertical="top" wrapText="0"/>
    </xf>
    <xf borderId="4" fillId="2" fontId="4" numFmtId="0" xfId="0" applyAlignment="1" applyBorder="1" applyFont="1">
      <alignment shrinkToFit="0" vertical="top" wrapText="1"/>
    </xf>
    <xf borderId="6" fillId="2" fontId="4" numFmtId="0" xfId="0" applyAlignment="1" applyBorder="1" applyFont="1">
      <alignment shrinkToFit="0" vertical="bottom" wrapText="1"/>
    </xf>
    <xf borderId="7" fillId="2" fontId="4" numFmtId="0" xfId="0" applyAlignment="1" applyBorder="1" applyFont="1">
      <alignment shrinkToFit="0" vertical="bottom" wrapText="1"/>
    </xf>
    <xf borderId="1" fillId="2" fontId="3" numFmtId="165" xfId="0" applyAlignment="1" applyBorder="1" applyFont="1" applyNumberFormat="1">
      <alignment shrinkToFit="0" vertical="bottom" wrapText="0"/>
    </xf>
    <xf borderId="3" fillId="2" fontId="5" numFmtId="164" xfId="0" applyAlignment="1" applyBorder="1" applyFont="1" applyNumberFormat="1">
      <alignment horizontal="right" readingOrder="0" shrinkToFit="0" vertical="bottom" wrapText="1"/>
    </xf>
    <xf borderId="4" fillId="2" fontId="5" numFmtId="0" xfId="0" applyAlignment="1" applyBorder="1" applyFont="1">
      <alignment readingOrder="0" shrinkToFit="0" vertical="top" wrapText="1"/>
    </xf>
    <xf borderId="3" fillId="2" fontId="3" numFmtId="165" xfId="0" applyAlignment="1" applyBorder="1" applyFont="1" applyNumberFormat="1">
      <alignment horizontal="right" shrinkToFit="0" vertical="bottom" wrapText="1"/>
    </xf>
    <xf borderId="0" fillId="0" fontId="3" numFmtId="0" xfId="0" applyAlignment="1" applyFont="1">
      <alignment shrinkToFit="0" vertical="top" wrapText="0"/>
    </xf>
    <xf borderId="0" fillId="0" fontId="1" numFmtId="165" xfId="0" applyAlignment="1" applyFont="1" applyNumberFormat="1">
      <alignment readingOrder="0" shrinkToFit="0" vertical="top" wrapText="0"/>
    </xf>
    <xf borderId="0" fillId="0" fontId="6" numFmtId="165" xfId="0" applyAlignment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29.63"/>
    <col customWidth="1" min="3" max="4" width="10.0"/>
    <col customWidth="1" min="5" max="5" width="11.13"/>
    <col customWidth="1" min="6" max="6" width="12.75"/>
    <col customWidth="1" min="7" max="7" width="2.75"/>
    <col customWidth="1" min="8" max="8" width="11.38"/>
    <col customWidth="1" min="9" max="10" width="10.0"/>
  </cols>
  <sheetData>
    <row r="1" ht="22.5" customHeight="1">
      <c r="A1" s="1"/>
      <c r="B1" s="2" t="s">
        <v>0</v>
      </c>
      <c r="C1" s="1"/>
      <c r="D1" s="1"/>
      <c r="E1" s="1"/>
      <c r="F1" s="1"/>
      <c r="G1" s="3"/>
      <c r="H1" s="4"/>
    </row>
    <row r="2" ht="12.75" customHeight="1">
      <c r="A2" s="5"/>
      <c r="B2" s="5"/>
      <c r="C2" s="6"/>
      <c r="D2" s="7">
        <v>2024.0</v>
      </c>
      <c r="E2" s="6"/>
      <c r="F2" s="6"/>
      <c r="G2" s="3"/>
      <c r="H2" s="8">
        <v>2023.0</v>
      </c>
      <c r="I2" s="9"/>
    </row>
    <row r="3" ht="22.5" customHeight="1">
      <c r="A3" s="5"/>
      <c r="B3" s="5"/>
      <c r="C3" s="10" t="s">
        <v>1</v>
      </c>
      <c r="D3" s="10" t="s">
        <v>2</v>
      </c>
      <c r="E3" s="10" t="s">
        <v>3</v>
      </c>
      <c r="F3" s="10" t="s">
        <v>4</v>
      </c>
      <c r="G3" s="3"/>
      <c r="H3" s="11" t="s">
        <v>4</v>
      </c>
    </row>
    <row r="4" ht="12.75" customHeight="1">
      <c r="A4" s="12" t="s">
        <v>5</v>
      </c>
      <c r="B4" s="13" t="s">
        <v>6</v>
      </c>
      <c r="C4" s="14">
        <f t="shared" ref="C4:F4" si="1">+SUM(C5:C8)</f>
        <v>198877.81</v>
      </c>
      <c r="D4" s="14">
        <f t="shared" si="1"/>
        <v>0</v>
      </c>
      <c r="E4" s="14">
        <f t="shared" si="1"/>
        <v>0</v>
      </c>
      <c r="F4" s="14">
        <f t="shared" si="1"/>
        <v>198877.81</v>
      </c>
      <c r="G4" s="3"/>
      <c r="H4" s="15">
        <f>+H5+H6+H7+H8</f>
        <v>144140.73</v>
      </c>
    </row>
    <row r="5" ht="22.5" customHeight="1">
      <c r="A5" s="16" t="s">
        <v>7</v>
      </c>
      <c r="B5" s="17" t="s">
        <v>8</v>
      </c>
      <c r="C5" s="18">
        <v>90360.92</v>
      </c>
      <c r="D5" s="19">
        <v>0.0</v>
      </c>
      <c r="E5" s="19">
        <v>0.0</v>
      </c>
      <c r="F5" s="19">
        <f t="shared" ref="F5:F8" si="2">+SUM(C5:E5)</f>
        <v>90360.92</v>
      </c>
      <c r="G5" s="3"/>
      <c r="H5" s="20">
        <v>39593.63</v>
      </c>
    </row>
    <row r="6" ht="12.75" customHeight="1">
      <c r="A6" s="16" t="s">
        <v>9</v>
      </c>
      <c r="B6" s="17" t="s">
        <v>10</v>
      </c>
      <c r="C6" s="18">
        <v>105178.03</v>
      </c>
      <c r="D6" s="19">
        <v>0.0</v>
      </c>
      <c r="E6" s="19">
        <v>0.0</v>
      </c>
      <c r="F6" s="19">
        <f t="shared" si="2"/>
        <v>105178.03</v>
      </c>
      <c r="G6" s="3"/>
      <c r="H6" s="20">
        <v>102857.79</v>
      </c>
    </row>
    <row r="7" ht="22.5" customHeight="1">
      <c r="A7" s="16" t="s">
        <v>11</v>
      </c>
      <c r="B7" s="17" t="s">
        <v>12</v>
      </c>
      <c r="C7" s="18">
        <v>3099.37</v>
      </c>
      <c r="D7" s="19">
        <v>0.0</v>
      </c>
      <c r="E7" s="19">
        <v>0.0</v>
      </c>
      <c r="F7" s="19">
        <f t="shared" si="2"/>
        <v>3099.37</v>
      </c>
      <c r="G7" s="3"/>
      <c r="H7" s="20">
        <v>1358.06</v>
      </c>
    </row>
    <row r="8" ht="22.5" customHeight="1">
      <c r="A8" s="16" t="s">
        <v>13</v>
      </c>
      <c r="B8" s="17" t="s">
        <v>14</v>
      </c>
      <c r="C8" s="18">
        <v>239.49</v>
      </c>
      <c r="D8" s="19">
        <v>0.0</v>
      </c>
      <c r="E8" s="19">
        <v>0.0</v>
      </c>
      <c r="F8" s="19">
        <f t="shared" si="2"/>
        <v>239.49</v>
      </c>
      <c r="G8" s="3"/>
      <c r="H8" s="20">
        <v>331.25</v>
      </c>
    </row>
    <row r="9" ht="12.75" customHeight="1">
      <c r="A9" s="12" t="s">
        <v>15</v>
      </c>
      <c r="B9" s="13" t="s">
        <v>16</v>
      </c>
      <c r="C9" s="14">
        <f t="shared" ref="C9:E9" si="3">C10+C18+C19</f>
        <v>144422.99</v>
      </c>
      <c r="D9" s="14">
        <f t="shared" si="3"/>
        <v>3970.51</v>
      </c>
      <c r="E9" s="14">
        <f t="shared" si="3"/>
        <v>0</v>
      </c>
      <c r="F9" s="14">
        <f>F11+F15+F18+F19</f>
        <v>148393.5</v>
      </c>
      <c r="G9" s="3"/>
      <c r="H9" s="14">
        <f>H11+H15+H18+H19</f>
        <v>192899.3</v>
      </c>
    </row>
    <row r="10" ht="12.75" customHeight="1">
      <c r="A10" s="21" t="s">
        <v>7</v>
      </c>
      <c r="B10" s="22" t="s">
        <v>17</v>
      </c>
      <c r="C10" s="18">
        <f t="shared" ref="C10:D10" si="4">C11+C15</f>
        <v>131093.94</v>
      </c>
      <c r="D10" s="18">
        <f t="shared" si="4"/>
        <v>3930.51</v>
      </c>
      <c r="E10" s="18">
        <v>0.0</v>
      </c>
      <c r="F10" s="18">
        <f>F11+F15</f>
        <v>135024.45</v>
      </c>
      <c r="G10" s="3"/>
      <c r="H10" s="18">
        <f>H11+H15</f>
        <v>148317.55</v>
      </c>
    </row>
    <row r="11" ht="12.75" customHeight="1">
      <c r="A11" s="21" t="s">
        <v>18</v>
      </c>
      <c r="B11" s="17" t="s">
        <v>19</v>
      </c>
      <c r="C11" s="18">
        <f t="shared" ref="C11:F11" si="5">SUM(C12:C14)</f>
        <v>65708.51</v>
      </c>
      <c r="D11" s="18">
        <f t="shared" si="5"/>
        <v>2619.57</v>
      </c>
      <c r="E11" s="18">
        <f t="shared" si="5"/>
        <v>0</v>
      </c>
      <c r="F11" s="18">
        <f t="shared" si="5"/>
        <v>68328.08</v>
      </c>
      <c r="G11" s="3"/>
      <c r="H11" s="20">
        <f>H12+H13+H14</f>
        <v>76523.87</v>
      </c>
    </row>
    <row r="12" ht="12.75" customHeight="1">
      <c r="A12" s="21"/>
      <c r="B12" s="22" t="s">
        <v>20</v>
      </c>
      <c r="C12" s="18">
        <v>57795.04</v>
      </c>
      <c r="D12" s="19"/>
      <c r="E12" s="19">
        <v>0.0</v>
      </c>
      <c r="F12" s="19">
        <f t="shared" ref="F12:F19" si="6">+SUM(C12:E12)</f>
        <v>57795.04</v>
      </c>
      <c r="G12" s="3"/>
      <c r="H12" s="20">
        <v>62341.77</v>
      </c>
    </row>
    <row r="13" ht="12.75" customHeight="1">
      <c r="A13" s="21"/>
      <c r="B13" s="17" t="s">
        <v>21</v>
      </c>
      <c r="C13" s="18">
        <v>2330.43</v>
      </c>
      <c r="D13" s="18">
        <v>2619.57</v>
      </c>
      <c r="E13" s="19">
        <v>0.0</v>
      </c>
      <c r="F13" s="19">
        <f t="shared" si="6"/>
        <v>4950</v>
      </c>
      <c r="G13" s="23"/>
      <c r="H13" s="20">
        <v>5190.0</v>
      </c>
    </row>
    <row r="14" ht="15.75" customHeight="1">
      <c r="A14" s="21"/>
      <c r="B14" s="17" t="s">
        <v>22</v>
      </c>
      <c r="C14" s="18">
        <v>5583.04</v>
      </c>
      <c r="D14" s="18">
        <v>0.0</v>
      </c>
      <c r="E14" s="19">
        <v>0.0</v>
      </c>
      <c r="F14" s="19">
        <f t="shared" si="6"/>
        <v>5583.04</v>
      </c>
      <c r="G14" s="3"/>
      <c r="H14" s="20">
        <v>8992.1</v>
      </c>
    </row>
    <row r="15" ht="15.75" customHeight="1">
      <c r="A15" s="16" t="s">
        <v>23</v>
      </c>
      <c r="B15" s="22" t="s">
        <v>24</v>
      </c>
      <c r="C15" s="18">
        <f>C16+C17</f>
        <v>65385.43</v>
      </c>
      <c r="D15" s="18">
        <v>1310.94</v>
      </c>
      <c r="E15" s="19">
        <v>0.0</v>
      </c>
      <c r="F15" s="19">
        <f t="shared" si="6"/>
        <v>66696.37</v>
      </c>
      <c r="G15" s="3"/>
      <c r="H15" s="18">
        <f>H16+H17</f>
        <v>71793.68</v>
      </c>
    </row>
    <row r="16" ht="12.75" customHeight="1">
      <c r="A16" s="5"/>
      <c r="B16" s="17" t="s">
        <v>25</v>
      </c>
      <c r="C16" s="18">
        <v>1400.0</v>
      </c>
      <c r="D16" s="18">
        <v>1310.94</v>
      </c>
      <c r="E16" s="19">
        <v>0.0</v>
      </c>
      <c r="F16" s="19">
        <f t="shared" si="6"/>
        <v>2710.94</v>
      </c>
      <c r="G16" s="3"/>
      <c r="H16" s="20">
        <v>16789.379999999997</v>
      </c>
    </row>
    <row r="17" ht="12.75" customHeight="1">
      <c r="A17" s="5"/>
      <c r="B17" s="17" t="s">
        <v>26</v>
      </c>
      <c r="C17" s="18">
        <v>63985.43</v>
      </c>
      <c r="D17" s="19"/>
      <c r="E17" s="19">
        <v>0.0</v>
      </c>
      <c r="F17" s="19">
        <f t="shared" si="6"/>
        <v>63985.43</v>
      </c>
      <c r="G17" s="3"/>
      <c r="H17" s="20">
        <v>55004.3</v>
      </c>
    </row>
    <row r="18" ht="12.75" customHeight="1">
      <c r="A18" s="16" t="s">
        <v>9</v>
      </c>
      <c r="B18" s="17" t="s">
        <v>27</v>
      </c>
      <c r="C18" s="18">
        <v>5569.11</v>
      </c>
      <c r="D18" s="18">
        <v>40.0</v>
      </c>
      <c r="E18" s="19">
        <v>0.0</v>
      </c>
      <c r="F18" s="19">
        <f t="shared" si="6"/>
        <v>5609.11</v>
      </c>
      <c r="G18" s="3"/>
      <c r="H18" s="20">
        <v>5214.0</v>
      </c>
    </row>
    <row r="19" ht="12.75" customHeight="1">
      <c r="A19" s="16" t="s">
        <v>28</v>
      </c>
      <c r="B19" s="17" t="s">
        <v>29</v>
      </c>
      <c r="C19" s="18">
        <v>7759.94</v>
      </c>
      <c r="D19" s="18">
        <v>0.0</v>
      </c>
      <c r="E19" s="19">
        <v>0.0</v>
      </c>
      <c r="F19" s="19">
        <f t="shared" si="6"/>
        <v>7759.94</v>
      </c>
      <c r="G19" s="24"/>
      <c r="H19" s="20">
        <v>39367.75</v>
      </c>
    </row>
    <row r="20" ht="22.5" customHeight="1">
      <c r="A20" s="16" t="s">
        <v>30</v>
      </c>
      <c r="B20" s="13" t="s">
        <v>31</v>
      </c>
      <c r="C20" s="14">
        <f t="shared" ref="C20:D20" si="7">C4+C9</f>
        <v>343300.8</v>
      </c>
      <c r="D20" s="14">
        <f t="shared" si="7"/>
        <v>3970.51</v>
      </c>
      <c r="E20" s="14">
        <v>0.0</v>
      </c>
      <c r="F20" s="14">
        <f>F4+F9</f>
        <v>347271.31</v>
      </c>
      <c r="G20" s="3"/>
      <c r="H20" s="15">
        <f>+H4+H9</f>
        <v>337040.03</v>
      </c>
    </row>
    <row r="21" ht="12.75" customHeight="1">
      <c r="A21" s="16" t="s">
        <v>32</v>
      </c>
      <c r="B21" s="13" t="s">
        <v>33</v>
      </c>
      <c r="C21" s="25">
        <f t="shared" ref="C21:F21" si="8">+C22+C23</f>
        <v>-142011.33</v>
      </c>
      <c r="D21" s="25">
        <f t="shared" si="8"/>
        <v>0</v>
      </c>
      <c r="E21" s="25">
        <f t="shared" si="8"/>
        <v>0</v>
      </c>
      <c r="F21" s="25">
        <f t="shared" si="8"/>
        <v>-142011.33</v>
      </c>
      <c r="G21" s="3"/>
      <c r="H21" s="15">
        <f>+H22+H23</f>
        <v>-158208.51</v>
      </c>
    </row>
    <row r="22" ht="12.75" customHeight="1">
      <c r="A22" s="16" t="s">
        <v>7</v>
      </c>
      <c r="B22" s="17" t="s">
        <v>34</v>
      </c>
      <c r="C22" s="26">
        <v>-109334.58</v>
      </c>
      <c r="D22" s="27">
        <v>0.0</v>
      </c>
      <c r="E22" s="27">
        <v>0.0</v>
      </c>
      <c r="F22" s="27">
        <f t="shared" ref="F22:F23" si="9">+SUM(C22:E22)</f>
        <v>-109334.58</v>
      </c>
      <c r="G22" s="3"/>
      <c r="H22" s="28">
        <v>-121127.81</v>
      </c>
    </row>
    <row r="23" ht="12.75" customHeight="1">
      <c r="A23" s="16" t="s">
        <v>9</v>
      </c>
      <c r="B23" s="17" t="s">
        <v>35</v>
      </c>
      <c r="C23" s="26">
        <v>-32676.75</v>
      </c>
      <c r="D23" s="27">
        <v>0.0</v>
      </c>
      <c r="E23" s="27">
        <v>0.0</v>
      </c>
      <c r="F23" s="27">
        <f t="shared" si="9"/>
        <v>-32676.75</v>
      </c>
      <c r="G23" s="3"/>
      <c r="H23" s="28">
        <v>-37080.7</v>
      </c>
    </row>
    <row r="24" ht="22.5" customHeight="1">
      <c r="A24" s="16" t="s">
        <v>36</v>
      </c>
      <c r="B24" s="13" t="s">
        <v>37</v>
      </c>
      <c r="C24" s="25">
        <f>C25+C33+C34</f>
        <v>-79903.11</v>
      </c>
      <c r="D24" s="25">
        <f t="shared" ref="D24:F24" si="10">+D25+D33+D34</f>
        <v>-5031.41</v>
      </c>
      <c r="E24" s="25">
        <f t="shared" si="10"/>
        <v>0</v>
      </c>
      <c r="F24" s="25">
        <f t="shared" si="10"/>
        <v>-84934.52</v>
      </c>
      <c r="G24" s="3"/>
      <c r="H24" s="15">
        <f>H25+H33+H34</f>
        <v>-80455.12</v>
      </c>
    </row>
    <row r="25" ht="12.75" customHeight="1">
      <c r="A25" s="16" t="s">
        <v>7</v>
      </c>
      <c r="B25" s="17" t="s">
        <v>38</v>
      </c>
      <c r="C25" s="25">
        <f t="shared" ref="C25:F25" si="11">+SUM(C26:C32)</f>
        <v>-79516.12</v>
      </c>
      <c r="D25" s="25">
        <f t="shared" si="11"/>
        <v>-4831.41</v>
      </c>
      <c r="E25" s="25">
        <f t="shared" si="11"/>
        <v>0</v>
      </c>
      <c r="F25" s="25">
        <f t="shared" si="11"/>
        <v>-84347.53</v>
      </c>
      <c r="G25" s="3"/>
      <c r="H25" s="15">
        <f>+SUM(H26:H32)</f>
        <v>-80089.82</v>
      </c>
    </row>
    <row r="26" ht="13.5" customHeight="1">
      <c r="A26" s="16" t="s">
        <v>39</v>
      </c>
      <c r="B26" s="17" t="s">
        <v>40</v>
      </c>
      <c r="C26" s="26">
        <v>-24663.06</v>
      </c>
      <c r="D26" s="26">
        <v>-1691.28</v>
      </c>
      <c r="E26" s="26">
        <v>0.0</v>
      </c>
      <c r="F26" s="27">
        <f>C26+D26+E26</f>
        <v>-26354.34</v>
      </c>
      <c r="G26" s="3"/>
      <c r="H26" s="28">
        <v>-29309.12</v>
      </c>
    </row>
    <row r="27" ht="14.25" customHeight="1">
      <c r="A27" s="16" t="s">
        <v>41</v>
      </c>
      <c r="B27" s="17" t="s">
        <v>42</v>
      </c>
      <c r="C27" s="26">
        <v>-15039.49</v>
      </c>
      <c r="D27" s="26">
        <v>-158.72</v>
      </c>
      <c r="E27" s="26">
        <v>0.0</v>
      </c>
      <c r="F27" s="27">
        <f t="shared" ref="F27:F32" si="12">C27+D27</f>
        <v>-15198.21</v>
      </c>
      <c r="G27" s="3"/>
      <c r="H27" s="28">
        <v>-8763.96</v>
      </c>
    </row>
    <row r="28" ht="12.75" customHeight="1">
      <c r="A28" s="16" t="s">
        <v>43</v>
      </c>
      <c r="B28" s="17" t="s">
        <v>44</v>
      </c>
      <c r="C28" s="26">
        <v>-550.72</v>
      </c>
      <c r="D28" s="26">
        <v>-577.84</v>
      </c>
      <c r="E28" s="26">
        <v>0.0</v>
      </c>
      <c r="F28" s="27">
        <f t="shared" si="12"/>
        <v>-1128.56</v>
      </c>
      <c r="G28" s="3"/>
      <c r="H28" s="28">
        <v>-1327.71</v>
      </c>
    </row>
    <row r="29" ht="14.25" customHeight="1">
      <c r="A29" s="16" t="s">
        <v>45</v>
      </c>
      <c r="B29" s="17" t="s">
        <v>46</v>
      </c>
      <c r="C29" s="26">
        <v>-2595.23</v>
      </c>
      <c r="D29" s="26">
        <v>-398.39</v>
      </c>
      <c r="E29" s="26">
        <v>0.0</v>
      </c>
      <c r="F29" s="27">
        <f t="shared" si="12"/>
        <v>-2993.62</v>
      </c>
      <c r="G29" s="3"/>
      <c r="H29" s="28">
        <v>-3158.8799999999997</v>
      </c>
    </row>
    <row r="30" ht="12.75" customHeight="1">
      <c r="A30" s="16" t="s">
        <v>47</v>
      </c>
      <c r="B30" s="17" t="s">
        <v>48</v>
      </c>
      <c r="C30" s="26">
        <v>-6617.88</v>
      </c>
      <c r="D30" s="26">
        <v>0.0</v>
      </c>
      <c r="E30" s="26">
        <v>0.0</v>
      </c>
      <c r="F30" s="27">
        <f t="shared" si="12"/>
        <v>-6617.88</v>
      </c>
      <c r="G30" s="3"/>
      <c r="H30" s="28">
        <v>-9897.89</v>
      </c>
    </row>
    <row r="31" ht="14.25" customHeight="1">
      <c r="A31" s="16" t="s">
        <v>49</v>
      </c>
      <c r="B31" s="17" t="s">
        <v>50</v>
      </c>
      <c r="C31" s="26">
        <v>-1156.82</v>
      </c>
      <c r="D31" s="26">
        <v>0.0</v>
      </c>
      <c r="E31" s="26">
        <v>0.0</v>
      </c>
      <c r="F31" s="27">
        <f t="shared" si="12"/>
        <v>-1156.82</v>
      </c>
      <c r="G31" s="3"/>
      <c r="H31" s="28">
        <v>-1116.99</v>
      </c>
    </row>
    <row r="32" ht="15.0" customHeight="1">
      <c r="A32" s="16" t="s">
        <v>51</v>
      </c>
      <c r="B32" s="17" t="s">
        <v>52</v>
      </c>
      <c r="C32" s="26">
        <v>-28892.92</v>
      </c>
      <c r="D32" s="26">
        <v>-2005.18</v>
      </c>
      <c r="E32" s="26">
        <v>0.0</v>
      </c>
      <c r="F32" s="27">
        <f t="shared" si="12"/>
        <v>-30898.1</v>
      </c>
      <c r="G32" s="3"/>
      <c r="H32" s="28">
        <v>-26515.27</v>
      </c>
    </row>
    <row r="33" ht="12.75" customHeight="1">
      <c r="A33" s="16" t="s">
        <v>9</v>
      </c>
      <c r="B33" s="17" t="s">
        <v>53</v>
      </c>
      <c r="C33" s="29">
        <v>-86.99</v>
      </c>
      <c r="D33" s="25">
        <v>0.0</v>
      </c>
      <c r="E33" s="25">
        <v>0.0</v>
      </c>
      <c r="F33" s="25">
        <f t="shared" ref="F33:F35" si="13">+SUM(C33:E33)</f>
        <v>-86.99</v>
      </c>
      <c r="G33" s="3"/>
      <c r="H33" s="30">
        <v>-65.3</v>
      </c>
    </row>
    <row r="34" ht="12.75" customHeight="1">
      <c r="A34" s="16" t="s">
        <v>13</v>
      </c>
      <c r="B34" s="17" t="s">
        <v>54</v>
      </c>
      <c r="C34" s="29">
        <v>-300.0</v>
      </c>
      <c r="D34" s="29">
        <v>-200.0</v>
      </c>
      <c r="E34" s="25">
        <v>0.0</v>
      </c>
      <c r="F34" s="25">
        <f t="shared" si="13"/>
        <v>-500</v>
      </c>
      <c r="G34" s="3"/>
      <c r="H34" s="15">
        <v>-300.0</v>
      </c>
    </row>
    <row r="35" ht="12.75" customHeight="1">
      <c r="A35" s="16">
        <v>5.0</v>
      </c>
      <c r="B35" s="17" t="s">
        <v>55</v>
      </c>
      <c r="C35" s="29">
        <v>-294.38</v>
      </c>
      <c r="D35" s="25">
        <v>0.0</v>
      </c>
      <c r="E35" s="25">
        <v>0.0</v>
      </c>
      <c r="F35" s="25">
        <f t="shared" si="13"/>
        <v>-294.38</v>
      </c>
      <c r="G35" s="31"/>
      <c r="H35" s="30">
        <v>-143.07</v>
      </c>
    </row>
    <row r="36" ht="22.5" customHeight="1">
      <c r="A36" s="16" t="s">
        <v>56</v>
      </c>
      <c r="B36" s="13" t="s">
        <v>57</v>
      </c>
      <c r="C36" s="32">
        <f t="shared" ref="C36:F36" si="14">+C21+C24+C35</f>
        <v>-222208.82</v>
      </c>
      <c r="D36" s="32">
        <f t="shared" si="14"/>
        <v>-5031.41</v>
      </c>
      <c r="E36" s="32">
        <f t="shared" si="14"/>
        <v>0</v>
      </c>
      <c r="F36" s="32">
        <f t="shared" si="14"/>
        <v>-227240.23</v>
      </c>
      <c r="G36" s="3"/>
      <c r="H36" s="30">
        <v>-238806.7</v>
      </c>
      <c r="J36" s="33"/>
    </row>
    <row r="37" ht="22.5" customHeight="1">
      <c r="A37" s="16" t="s">
        <v>58</v>
      </c>
      <c r="B37" s="13" t="s">
        <v>59</v>
      </c>
      <c r="C37" s="34">
        <f t="shared" ref="C37:F37" si="15">+C20+C36</f>
        <v>121091.98</v>
      </c>
      <c r="D37" s="35">
        <f t="shared" si="15"/>
        <v>-1060.9</v>
      </c>
      <c r="E37" s="34">
        <f t="shared" si="15"/>
        <v>0</v>
      </c>
      <c r="F37" s="34">
        <f t="shared" si="15"/>
        <v>120031.08</v>
      </c>
      <c r="G37" s="3"/>
      <c r="H37" s="15">
        <f>+H20+H36</f>
        <v>98233.33</v>
      </c>
    </row>
    <row r="38" ht="15.0" customHeight="1">
      <c r="A38" s="16" t="s">
        <v>60</v>
      </c>
      <c r="B38" s="22" t="s">
        <v>61</v>
      </c>
      <c r="C38" s="36">
        <v>0.0</v>
      </c>
      <c r="D38" s="37">
        <v>0.0</v>
      </c>
      <c r="E38" s="37">
        <v>0.0</v>
      </c>
      <c r="F38" s="37">
        <f t="shared" ref="F38:F42" si="16">C38+D38+E38</f>
        <v>0</v>
      </c>
      <c r="G38" s="3"/>
      <c r="H38" s="38">
        <v>0.0</v>
      </c>
    </row>
    <row r="39" ht="12.75" customHeight="1">
      <c r="A39" s="16" t="s">
        <v>62</v>
      </c>
      <c r="B39" s="17" t="s">
        <v>63</v>
      </c>
      <c r="C39" s="19">
        <f>C40+C41</f>
        <v>5007</v>
      </c>
      <c r="D39" s="19">
        <v>0.0</v>
      </c>
      <c r="E39" s="19">
        <v>0.0</v>
      </c>
      <c r="F39" s="19">
        <f t="shared" si="16"/>
        <v>5007</v>
      </c>
      <c r="G39" s="3"/>
      <c r="H39" s="38">
        <v>0.0</v>
      </c>
    </row>
    <row r="40" ht="12.75" customHeight="1">
      <c r="A40" s="16"/>
      <c r="B40" s="22" t="s">
        <v>64</v>
      </c>
      <c r="C40" s="26">
        <f>-31.14-2406.72-477.47</f>
        <v>-2915.33</v>
      </c>
      <c r="D40" s="19">
        <v>0.0</v>
      </c>
      <c r="E40" s="19">
        <v>0.0</v>
      </c>
      <c r="F40" s="39">
        <f t="shared" si="16"/>
        <v>-2915.33</v>
      </c>
      <c r="G40" s="3"/>
      <c r="H40" s="38">
        <v>0.0</v>
      </c>
    </row>
    <row r="41" ht="12.75" customHeight="1">
      <c r="A41" s="16"/>
      <c r="B41" s="22" t="s">
        <v>65</v>
      </c>
      <c r="C41" s="26">
        <v>7922.33</v>
      </c>
      <c r="D41" s="19">
        <v>0.0</v>
      </c>
      <c r="E41" s="19">
        <v>0.0</v>
      </c>
      <c r="F41" s="19">
        <f t="shared" si="16"/>
        <v>7922.33</v>
      </c>
      <c r="G41" s="3"/>
      <c r="H41" s="38">
        <v>0.0</v>
      </c>
    </row>
    <row r="42" ht="12.75" customHeight="1">
      <c r="A42" s="16" t="s">
        <v>66</v>
      </c>
      <c r="B42" s="17" t="s">
        <v>67</v>
      </c>
      <c r="C42" s="19">
        <f>C38+C39</f>
        <v>5007</v>
      </c>
      <c r="D42" s="19">
        <v>0.0</v>
      </c>
      <c r="E42" s="19">
        <v>0.0</v>
      </c>
      <c r="F42" s="19">
        <f t="shared" si="16"/>
        <v>5007</v>
      </c>
      <c r="G42" s="3"/>
      <c r="H42" s="38">
        <v>0.0</v>
      </c>
    </row>
    <row r="43" ht="22.5" customHeight="1">
      <c r="A43" s="16" t="s">
        <v>68</v>
      </c>
      <c r="B43" s="13" t="s">
        <v>69</v>
      </c>
      <c r="C43" s="14">
        <f t="shared" ref="C43:F43" si="17">C37+C39</f>
        <v>126098.98</v>
      </c>
      <c r="D43" s="40">
        <f t="shared" si="17"/>
        <v>-1060.9</v>
      </c>
      <c r="E43" s="14">
        <f t="shared" si="17"/>
        <v>0</v>
      </c>
      <c r="F43" s="14">
        <f t="shared" si="17"/>
        <v>125038.08</v>
      </c>
      <c r="G43" s="41"/>
      <c r="H43" s="15">
        <f>+H37+H39</f>
        <v>98233.33</v>
      </c>
    </row>
    <row r="44" ht="12.75" customHeight="1">
      <c r="A44" s="5"/>
      <c r="B44" s="42"/>
      <c r="C44" s="43"/>
      <c r="D44" s="44"/>
      <c r="E44" s="44"/>
      <c r="F44" s="44"/>
      <c r="G44" s="3"/>
      <c r="H44" s="45"/>
    </row>
    <row r="45" ht="12.75" customHeight="1">
      <c r="A45" s="16" t="s">
        <v>70</v>
      </c>
      <c r="B45" s="13" t="s">
        <v>71</v>
      </c>
      <c r="C45" s="14">
        <f t="shared" ref="C45:E45" si="18">+C46+C47</f>
        <v>0</v>
      </c>
      <c r="D45" s="14">
        <f t="shared" si="18"/>
        <v>0</v>
      </c>
      <c r="E45" s="14">
        <f t="shared" si="18"/>
        <v>21551.47</v>
      </c>
      <c r="F45" s="14">
        <f>+C45+D45+E45</f>
        <v>21551.47</v>
      </c>
      <c r="G45" s="41"/>
      <c r="H45" s="30">
        <v>82930.28</v>
      </c>
    </row>
    <row r="46" ht="13.5" customHeight="1">
      <c r="A46" s="16" t="s">
        <v>72</v>
      </c>
      <c r="B46" s="22" t="s">
        <v>73</v>
      </c>
      <c r="C46" s="18">
        <v>0.0</v>
      </c>
      <c r="D46" s="19">
        <v>0.0</v>
      </c>
      <c r="E46" s="18">
        <v>18580.83</v>
      </c>
      <c r="F46" s="19">
        <f>+SUM(C46:E46)</f>
        <v>18580.83</v>
      </c>
      <c r="G46" s="3"/>
      <c r="H46" s="20">
        <v>47859.43</v>
      </c>
    </row>
    <row r="47" ht="14.25" customHeight="1">
      <c r="A47" s="16" t="s">
        <v>74</v>
      </c>
      <c r="B47" s="17" t="s">
        <v>75</v>
      </c>
      <c r="C47" s="18">
        <v>0.0</v>
      </c>
      <c r="D47" s="19">
        <v>0.0</v>
      </c>
      <c r="E47" s="18">
        <v>2970.64</v>
      </c>
      <c r="F47" s="19">
        <f t="shared" ref="F47:F48" si="19">+C47+D47+E47</f>
        <v>2970.64</v>
      </c>
      <c r="G47" s="3"/>
      <c r="H47" s="20">
        <v>35070.85</v>
      </c>
    </row>
    <row r="48" ht="12.75" customHeight="1">
      <c r="A48" s="5"/>
      <c r="B48" s="17" t="s">
        <v>76</v>
      </c>
      <c r="C48" s="18">
        <v>0.0</v>
      </c>
      <c r="D48" s="19">
        <v>0.0</v>
      </c>
      <c r="E48" s="18">
        <v>0.0</v>
      </c>
      <c r="F48" s="19">
        <f t="shared" si="19"/>
        <v>0</v>
      </c>
      <c r="G48" s="3"/>
      <c r="H48" s="20">
        <v>4922.33</v>
      </c>
    </row>
    <row r="49" ht="22.5" customHeight="1">
      <c r="A49" s="16" t="s">
        <v>77</v>
      </c>
      <c r="B49" s="13" t="s">
        <v>78</v>
      </c>
      <c r="C49" s="46">
        <v>0.0</v>
      </c>
      <c r="D49" s="14">
        <v>0.0</v>
      </c>
      <c r="E49" s="46">
        <v>0.0</v>
      </c>
      <c r="F49" s="14">
        <f>+SUM(C49:E49)</f>
        <v>0</v>
      </c>
      <c r="G49" s="3"/>
      <c r="H49" s="30">
        <v>4922.33</v>
      </c>
    </row>
    <row r="50" ht="13.5" customHeight="1">
      <c r="A50" s="21">
        <v>11.0</v>
      </c>
      <c r="B50" s="47" t="s">
        <v>79</v>
      </c>
      <c r="C50" s="25"/>
      <c r="D50" s="25"/>
      <c r="E50" s="25">
        <f t="shared" ref="E50:F50" si="20">E51+E63</f>
        <v>-60877.93</v>
      </c>
      <c r="F50" s="25">
        <f t="shared" si="20"/>
        <v>-60877.93</v>
      </c>
      <c r="G50" s="3"/>
      <c r="H50" s="30">
        <f>H51+H63</f>
        <v>-160169.48</v>
      </c>
    </row>
    <row r="51" ht="13.5" customHeight="1">
      <c r="A51" s="16" t="s">
        <v>80</v>
      </c>
      <c r="B51" s="13" t="s">
        <v>81</v>
      </c>
      <c r="C51" s="25">
        <f t="shared" ref="C51:F51" si="21">+SUM(C52:C62)</f>
        <v>0</v>
      </c>
      <c r="D51" s="25">
        <f t="shared" si="21"/>
        <v>0</v>
      </c>
      <c r="E51" s="25">
        <f t="shared" si="21"/>
        <v>-40880.22</v>
      </c>
      <c r="F51" s="25">
        <f t="shared" si="21"/>
        <v>-40880.22</v>
      </c>
      <c r="G51" s="3"/>
      <c r="H51" s="30">
        <v>-104811.91</v>
      </c>
    </row>
    <row r="52" ht="12.75" customHeight="1">
      <c r="A52" s="5"/>
      <c r="B52" s="17" t="s">
        <v>40</v>
      </c>
      <c r="C52" s="26">
        <v>0.0</v>
      </c>
      <c r="D52" s="26">
        <v>0.0</v>
      </c>
      <c r="E52" s="26">
        <v>-2949.69</v>
      </c>
      <c r="F52" s="27">
        <f t="shared" ref="F52:F61" si="22">+SUM(C52:E52)</f>
        <v>-2949.69</v>
      </c>
      <c r="G52" s="3"/>
      <c r="H52" s="28">
        <v>-3387.76</v>
      </c>
    </row>
    <row r="53" ht="12.75" customHeight="1">
      <c r="A53" s="5"/>
      <c r="B53" s="17" t="s">
        <v>35</v>
      </c>
      <c r="C53" s="26">
        <v>0.0</v>
      </c>
      <c r="D53" s="26">
        <v>0.0</v>
      </c>
      <c r="E53" s="26">
        <v>0.0</v>
      </c>
      <c r="F53" s="27">
        <f t="shared" si="22"/>
        <v>0</v>
      </c>
      <c r="G53" s="3"/>
      <c r="H53" s="28">
        <v>-35624.01</v>
      </c>
    </row>
    <row r="54" ht="12.75" customHeight="1">
      <c r="A54" s="5"/>
      <c r="B54" s="17" t="s">
        <v>44</v>
      </c>
      <c r="C54" s="26">
        <v>0.0</v>
      </c>
      <c r="D54" s="26">
        <v>0.0</v>
      </c>
      <c r="E54" s="26">
        <v>-167.36</v>
      </c>
      <c r="F54" s="27">
        <f t="shared" si="22"/>
        <v>-167.36</v>
      </c>
      <c r="G54" s="3"/>
      <c r="H54" s="28">
        <v>-205.87</v>
      </c>
    </row>
    <row r="55" ht="12.75" customHeight="1">
      <c r="A55" s="5"/>
      <c r="B55" s="17" t="s">
        <v>82</v>
      </c>
      <c r="C55" s="26">
        <v>0.0</v>
      </c>
      <c r="D55" s="26">
        <v>0.0</v>
      </c>
      <c r="E55" s="26">
        <v>0.0</v>
      </c>
      <c r="F55" s="27">
        <f t="shared" si="22"/>
        <v>0</v>
      </c>
      <c r="G55" s="3"/>
      <c r="H55" s="28">
        <v>-13107.09</v>
      </c>
    </row>
    <row r="56" ht="12.75" customHeight="1">
      <c r="A56" s="5"/>
      <c r="B56" s="17" t="s">
        <v>83</v>
      </c>
      <c r="C56" s="26">
        <v>0.0</v>
      </c>
      <c r="D56" s="26">
        <v>0.0</v>
      </c>
      <c r="E56" s="26">
        <v>-27.08</v>
      </c>
      <c r="F56" s="27">
        <f t="shared" si="22"/>
        <v>-27.08</v>
      </c>
      <c r="G56" s="3"/>
      <c r="H56" s="28">
        <v>-92.59</v>
      </c>
    </row>
    <row r="57" ht="12.75" customHeight="1">
      <c r="A57" s="5"/>
      <c r="B57" s="17" t="s">
        <v>84</v>
      </c>
      <c r="C57" s="26">
        <v>0.0</v>
      </c>
      <c r="D57" s="26">
        <v>0.0</v>
      </c>
      <c r="E57" s="26">
        <v>0.0</v>
      </c>
      <c r="F57" s="27">
        <f t="shared" si="22"/>
        <v>0</v>
      </c>
      <c r="G57" s="3"/>
      <c r="H57" s="28">
        <v>-1768.29</v>
      </c>
    </row>
    <row r="58" ht="12.75" customHeight="1">
      <c r="A58" s="5"/>
      <c r="B58" s="17" t="s">
        <v>42</v>
      </c>
      <c r="C58" s="26">
        <v>0.0</v>
      </c>
      <c r="D58" s="26">
        <v>0.0</v>
      </c>
      <c r="E58" s="26">
        <v>-17268.68</v>
      </c>
      <c r="F58" s="27">
        <f t="shared" si="22"/>
        <v>-17268.68</v>
      </c>
      <c r="G58" s="3"/>
      <c r="H58" s="28">
        <v>-8635.26</v>
      </c>
    </row>
    <row r="59" ht="12.75" customHeight="1">
      <c r="A59" s="5"/>
      <c r="B59" s="17" t="s">
        <v>46</v>
      </c>
      <c r="C59" s="26">
        <v>0.0</v>
      </c>
      <c r="D59" s="26">
        <v>0.0</v>
      </c>
      <c r="E59" s="26">
        <v>-143.78</v>
      </c>
      <c r="F59" s="27">
        <f t="shared" si="22"/>
        <v>-143.78</v>
      </c>
      <c r="G59" s="3"/>
      <c r="H59" s="28">
        <v>-152.13</v>
      </c>
    </row>
    <row r="60" ht="12.75" customHeight="1">
      <c r="A60" s="5"/>
      <c r="B60" s="17" t="s">
        <v>85</v>
      </c>
      <c r="C60" s="26">
        <v>0.0</v>
      </c>
      <c r="D60" s="26">
        <v>0.0</v>
      </c>
      <c r="E60" s="26">
        <v>-11102.58</v>
      </c>
      <c r="F60" s="27">
        <f t="shared" si="22"/>
        <v>-11102.58</v>
      </c>
      <c r="G60" s="3"/>
      <c r="H60" s="28">
        <v>-7425.05</v>
      </c>
    </row>
    <row r="61" ht="22.5" customHeight="1">
      <c r="A61" s="5"/>
      <c r="B61" s="17" t="s">
        <v>86</v>
      </c>
      <c r="C61" s="26">
        <v>0.0</v>
      </c>
      <c r="D61" s="26">
        <v>0.0</v>
      </c>
      <c r="E61" s="26">
        <v>-3806.21</v>
      </c>
      <c r="F61" s="27">
        <f t="shared" si="22"/>
        <v>-3806.21</v>
      </c>
      <c r="G61" s="3"/>
      <c r="H61" s="28">
        <v>-26070.449999999997</v>
      </c>
    </row>
    <row r="62" ht="12.75" customHeight="1">
      <c r="A62" s="5"/>
      <c r="B62" s="17" t="s">
        <v>87</v>
      </c>
      <c r="C62" s="26">
        <v>0.0</v>
      </c>
      <c r="D62" s="26">
        <v>0.0</v>
      </c>
      <c r="E62" s="26">
        <f>-5414.84</f>
        <v>-5414.84</v>
      </c>
      <c r="F62" s="27">
        <f t="shared" ref="F62:F67" si="24">SUM(C62:E62)</f>
        <v>-5414.84</v>
      </c>
      <c r="G62" s="3"/>
      <c r="H62" s="28">
        <v>-8343.41</v>
      </c>
    </row>
    <row r="63" ht="15.75" customHeight="1">
      <c r="A63" s="21" t="s">
        <v>88</v>
      </c>
      <c r="B63" s="13" t="s">
        <v>89</v>
      </c>
      <c r="C63" s="25">
        <f t="shared" ref="C63:E63" si="23">+SUM(C64:C67)</f>
        <v>0</v>
      </c>
      <c r="D63" s="25">
        <f t="shared" si="23"/>
        <v>0</v>
      </c>
      <c r="E63" s="25">
        <f t="shared" si="23"/>
        <v>-19997.71</v>
      </c>
      <c r="F63" s="25">
        <f t="shared" si="24"/>
        <v>-19997.71</v>
      </c>
      <c r="G63" s="3"/>
      <c r="H63" s="30">
        <v>-55357.57</v>
      </c>
    </row>
    <row r="64" ht="12.75" customHeight="1">
      <c r="A64" s="5"/>
      <c r="B64" s="17" t="s">
        <v>90</v>
      </c>
      <c r="C64" s="27">
        <v>0.0</v>
      </c>
      <c r="D64" s="27">
        <v>0.0</v>
      </c>
      <c r="E64" s="26">
        <v>-1200.59</v>
      </c>
      <c r="F64" s="27">
        <f t="shared" si="24"/>
        <v>-1200.59</v>
      </c>
      <c r="G64" s="3"/>
      <c r="H64" s="28">
        <v>-387.56</v>
      </c>
    </row>
    <row r="65" ht="12.75" customHeight="1">
      <c r="A65" s="5"/>
      <c r="B65" s="17" t="s">
        <v>91</v>
      </c>
      <c r="C65" s="27">
        <v>0.0</v>
      </c>
      <c r="D65" s="27">
        <v>0.0</v>
      </c>
      <c r="E65" s="26">
        <v>-18797.12</v>
      </c>
      <c r="F65" s="27">
        <f t="shared" si="24"/>
        <v>-18797.12</v>
      </c>
      <c r="G65" s="3"/>
      <c r="H65" s="28">
        <v>-5116.7</v>
      </c>
    </row>
    <row r="66" ht="12.75" customHeight="1">
      <c r="A66" s="5"/>
      <c r="B66" s="17" t="s">
        <v>92</v>
      </c>
      <c r="C66" s="26">
        <v>0.0</v>
      </c>
      <c r="D66" s="26">
        <v>0.0</v>
      </c>
      <c r="E66" s="26">
        <v>0.0</v>
      </c>
      <c r="F66" s="27">
        <f t="shared" si="24"/>
        <v>0</v>
      </c>
      <c r="G66" s="3"/>
      <c r="H66" s="28">
        <v>-26070.7</v>
      </c>
    </row>
    <row r="67" ht="12.0" customHeight="1">
      <c r="A67" s="5"/>
      <c r="B67" s="17" t="s">
        <v>93</v>
      </c>
      <c r="C67" s="27">
        <v>0.0</v>
      </c>
      <c r="D67" s="27">
        <v>0.0</v>
      </c>
      <c r="E67" s="26">
        <v>0.0</v>
      </c>
      <c r="F67" s="48">
        <f t="shared" si="24"/>
        <v>0</v>
      </c>
      <c r="G67" s="3"/>
      <c r="H67" s="28">
        <v>-23782.61</v>
      </c>
    </row>
    <row r="68" ht="21.0" customHeight="1">
      <c r="A68" s="12" t="s">
        <v>94</v>
      </c>
      <c r="B68" s="13" t="s">
        <v>95</v>
      </c>
      <c r="C68" s="25">
        <f t="shared" ref="C68:E68" si="25">+C45+C49+C51+C63</f>
        <v>0</v>
      </c>
      <c r="D68" s="25">
        <f t="shared" si="25"/>
        <v>0</v>
      </c>
      <c r="E68" s="25">
        <f t="shared" si="25"/>
        <v>-39326.46</v>
      </c>
      <c r="F68" s="25">
        <f>C68+D68+E68</f>
        <v>-39326.46</v>
      </c>
      <c r="G68" s="3"/>
      <c r="H68" s="30">
        <v>-72316.87</v>
      </c>
    </row>
    <row r="69" ht="12.75" customHeight="1">
      <c r="A69" s="5"/>
      <c r="B69" s="17" t="s">
        <v>96</v>
      </c>
      <c r="C69" s="27">
        <v>0.0</v>
      </c>
      <c r="D69" s="27">
        <v>0.0</v>
      </c>
      <c r="E69" s="26">
        <v>0.0</v>
      </c>
      <c r="F69" s="27">
        <v>0.0</v>
      </c>
      <c r="G69" s="3"/>
      <c r="H69" s="28">
        <v>0.0</v>
      </c>
    </row>
    <row r="70" ht="12.75" customHeight="1">
      <c r="A70" s="16" t="s">
        <v>97</v>
      </c>
      <c r="B70" s="17" t="s">
        <v>98</v>
      </c>
      <c r="C70" s="27">
        <v>0.0</v>
      </c>
      <c r="D70" s="27">
        <v>0.0</v>
      </c>
      <c r="E70" s="26">
        <v>0.0</v>
      </c>
      <c r="F70" s="26">
        <v>0.0</v>
      </c>
      <c r="G70" s="3"/>
      <c r="H70" s="28">
        <v>-974.37</v>
      </c>
    </row>
    <row r="71" ht="12.75" customHeight="1">
      <c r="A71" s="5"/>
      <c r="B71" s="17" t="s">
        <v>99</v>
      </c>
      <c r="C71" s="27">
        <v>0.0</v>
      </c>
      <c r="D71" s="27">
        <v>0.0</v>
      </c>
      <c r="E71" s="26">
        <v>0.0</v>
      </c>
      <c r="F71" s="27">
        <v>0.0</v>
      </c>
      <c r="G71" s="3"/>
      <c r="H71" s="28">
        <v>0.0</v>
      </c>
    </row>
    <row r="72" ht="22.5" customHeight="1">
      <c r="A72" s="16" t="s">
        <v>100</v>
      </c>
      <c r="B72" s="13" t="s">
        <v>101</v>
      </c>
      <c r="C72" s="27">
        <v>0.0</v>
      </c>
      <c r="D72" s="27">
        <v>0.0</v>
      </c>
      <c r="E72" s="25">
        <f>+E70</f>
        <v>0</v>
      </c>
      <c r="F72" s="29">
        <v>0.0</v>
      </c>
      <c r="G72" s="3"/>
      <c r="H72" s="38">
        <v>0.0</v>
      </c>
    </row>
    <row r="73" ht="22.5" customHeight="1">
      <c r="A73" s="16" t="s">
        <v>102</v>
      </c>
      <c r="B73" s="13" t="s">
        <v>103</v>
      </c>
      <c r="C73" s="25">
        <f t="shared" ref="C73:E73" si="26">C43+C68+C72</f>
        <v>126098.98</v>
      </c>
      <c r="D73" s="25">
        <f t="shared" si="26"/>
        <v>-1060.9</v>
      </c>
      <c r="E73" s="25">
        <f t="shared" si="26"/>
        <v>-39326.46</v>
      </c>
      <c r="F73" s="25">
        <f>+F43+F68+F72</f>
        <v>85711.62</v>
      </c>
      <c r="G73" s="3"/>
      <c r="H73" s="30">
        <v>24942.09</v>
      </c>
    </row>
    <row r="74" ht="12.75" customHeight="1">
      <c r="H74" s="49"/>
    </row>
    <row r="75" ht="12.75" customHeight="1">
      <c r="E75" s="50"/>
      <c r="F75" s="9"/>
      <c r="H75" s="49"/>
    </row>
    <row r="76" ht="12.75" customHeight="1">
      <c r="C76" s="51"/>
      <c r="D76" s="51"/>
      <c r="E76" s="51"/>
      <c r="F76" s="51"/>
      <c r="H76" s="49"/>
    </row>
    <row r="77" ht="12.75" customHeight="1">
      <c r="H77" s="49"/>
    </row>
    <row r="78" ht="12.75" customHeight="1">
      <c r="H78" s="49"/>
    </row>
    <row r="79" ht="12.75" customHeight="1">
      <c r="H79" s="49"/>
    </row>
    <row r="80" ht="12.75" customHeight="1">
      <c r="H80" s="49"/>
    </row>
    <row r="81" ht="12.75" customHeight="1">
      <c r="H81" s="49"/>
    </row>
    <row r="82" ht="12.75" customHeight="1">
      <c r="H82" s="49"/>
    </row>
    <row r="83" ht="12.75" customHeight="1">
      <c r="H83" s="49"/>
    </row>
    <row r="84" ht="12.75" customHeight="1">
      <c r="H84" s="49"/>
    </row>
    <row r="85" ht="12.75" customHeight="1">
      <c r="H85" s="49"/>
    </row>
    <row r="86" ht="12.75" customHeight="1">
      <c r="H86" s="49"/>
    </row>
    <row r="87" ht="12.75" customHeight="1">
      <c r="H87" s="49"/>
    </row>
    <row r="88" ht="12.75" customHeight="1">
      <c r="H88" s="49"/>
    </row>
    <row r="89" ht="12.75" customHeight="1">
      <c r="H89" s="49"/>
    </row>
    <row r="90" ht="12.75" customHeight="1">
      <c r="H90" s="49"/>
    </row>
    <row r="91" ht="12.75" customHeight="1">
      <c r="H91" s="49"/>
    </row>
    <row r="92" ht="12.75" customHeight="1">
      <c r="H92" s="49"/>
    </row>
    <row r="93" ht="12.75" customHeight="1">
      <c r="H93" s="49"/>
    </row>
    <row r="94" ht="12.75" customHeight="1">
      <c r="H94" s="49"/>
    </row>
    <row r="95" ht="12.75" customHeight="1">
      <c r="H95" s="49"/>
    </row>
    <row r="96" ht="12.75" customHeight="1">
      <c r="H96" s="49"/>
    </row>
    <row r="97" ht="12.75" customHeight="1">
      <c r="H97" s="49"/>
    </row>
    <row r="98" ht="12.75" customHeight="1">
      <c r="H98" s="49"/>
    </row>
    <row r="99" ht="12.75" customHeight="1">
      <c r="H99" s="49"/>
    </row>
    <row r="100" ht="12.75" customHeight="1">
      <c r="H100" s="49"/>
    </row>
    <row r="101" ht="12.75" customHeight="1">
      <c r="H101" s="49"/>
    </row>
    <row r="102" ht="12.75" customHeight="1">
      <c r="H102" s="49"/>
    </row>
    <row r="103" ht="12.75" customHeight="1">
      <c r="H103" s="49"/>
    </row>
    <row r="104" ht="12.75" customHeight="1">
      <c r="H104" s="49"/>
    </row>
    <row r="105" ht="12.75" customHeight="1">
      <c r="H105" s="49"/>
    </row>
    <row r="106" ht="12.75" customHeight="1">
      <c r="H106" s="49"/>
    </row>
    <row r="107" ht="12.75" customHeight="1">
      <c r="H107" s="49"/>
    </row>
    <row r="108" ht="12.75" customHeight="1">
      <c r="H108" s="49"/>
    </row>
    <row r="109" ht="12.75" customHeight="1">
      <c r="H109" s="49"/>
    </row>
    <row r="110" ht="12.75" customHeight="1">
      <c r="H110" s="49"/>
    </row>
    <row r="111" ht="12.75" customHeight="1">
      <c r="H111" s="49"/>
    </row>
    <row r="112" ht="12.75" customHeight="1">
      <c r="H112" s="49"/>
    </row>
    <row r="113" ht="12.75" customHeight="1">
      <c r="H113" s="49"/>
    </row>
    <row r="114" ht="12.75" customHeight="1">
      <c r="H114" s="49"/>
    </row>
    <row r="115" ht="12.75" customHeight="1">
      <c r="H115" s="49"/>
    </row>
    <row r="116" ht="12.75" customHeight="1">
      <c r="H116" s="49"/>
    </row>
    <row r="117" ht="12.75" customHeight="1">
      <c r="H117" s="49"/>
    </row>
    <row r="118" ht="12.75" customHeight="1">
      <c r="H118" s="49"/>
    </row>
    <row r="119" ht="12.75" customHeight="1">
      <c r="H119" s="49"/>
    </row>
    <row r="120" ht="12.75" customHeight="1">
      <c r="H120" s="49"/>
    </row>
    <row r="121" ht="12.75" customHeight="1">
      <c r="H121" s="49"/>
    </row>
    <row r="122" ht="12.75" customHeight="1">
      <c r="H122" s="49"/>
    </row>
    <row r="123" ht="12.75" customHeight="1">
      <c r="H123" s="49"/>
    </row>
    <row r="124" ht="12.75" customHeight="1">
      <c r="H124" s="49"/>
    </row>
    <row r="125" ht="12.75" customHeight="1">
      <c r="H125" s="49"/>
    </row>
    <row r="126" ht="12.75" customHeight="1">
      <c r="H126" s="49"/>
    </row>
    <row r="127" ht="12.75" customHeight="1">
      <c r="H127" s="49"/>
    </row>
    <row r="128" ht="12.75" customHeight="1">
      <c r="H128" s="49"/>
    </row>
    <row r="129" ht="12.75" customHeight="1">
      <c r="H129" s="49"/>
    </row>
    <row r="130" ht="12.75" customHeight="1">
      <c r="H130" s="49"/>
    </row>
    <row r="131" ht="12.75" customHeight="1">
      <c r="H131" s="49"/>
    </row>
    <row r="132" ht="12.75" customHeight="1">
      <c r="H132" s="49"/>
    </row>
    <row r="133" ht="12.75" customHeight="1">
      <c r="H133" s="49"/>
    </row>
    <row r="134" ht="12.75" customHeight="1">
      <c r="H134" s="49"/>
    </row>
    <row r="135" ht="12.75" customHeight="1">
      <c r="H135" s="49"/>
    </row>
    <row r="136" ht="12.75" customHeight="1">
      <c r="H136" s="49"/>
    </row>
    <row r="137" ht="12.75" customHeight="1">
      <c r="H137" s="49"/>
    </row>
    <row r="138" ht="12.75" customHeight="1">
      <c r="H138" s="49"/>
    </row>
    <row r="139" ht="12.75" customHeight="1">
      <c r="H139" s="49"/>
    </row>
    <row r="140" ht="12.75" customHeight="1">
      <c r="H140" s="49"/>
    </row>
    <row r="141" ht="12.75" customHeight="1">
      <c r="H141" s="49"/>
    </row>
    <row r="142" ht="12.75" customHeight="1">
      <c r="H142" s="49"/>
    </row>
    <row r="143" ht="12.75" customHeight="1">
      <c r="H143" s="49"/>
    </row>
    <row r="144" ht="12.75" customHeight="1">
      <c r="H144" s="49"/>
    </row>
    <row r="145" ht="12.75" customHeight="1">
      <c r="H145" s="49"/>
    </row>
    <row r="146" ht="12.75" customHeight="1">
      <c r="H146" s="49"/>
    </row>
    <row r="147" ht="12.75" customHeight="1">
      <c r="H147" s="49"/>
    </row>
    <row r="148" ht="12.75" customHeight="1">
      <c r="H148" s="49"/>
    </row>
    <row r="149" ht="12.75" customHeight="1">
      <c r="H149" s="49"/>
    </row>
    <row r="150" ht="12.75" customHeight="1">
      <c r="H150" s="49"/>
    </row>
    <row r="151" ht="12.75" customHeight="1">
      <c r="H151" s="49"/>
    </row>
    <row r="152" ht="12.75" customHeight="1">
      <c r="H152" s="49"/>
    </row>
    <row r="153" ht="12.75" customHeight="1">
      <c r="H153" s="49"/>
    </row>
    <row r="154" ht="12.75" customHeight="1">
      <c r="H154" s="49"/>
    </row>
    <row r="155" ht="12.75" customHeight="1">
      <c r="H155" s="49"/>
    </row>
    <row r="156" ht="12.75" customHeight="1">
      <c r="H156" s="49"/>
    </row>
    <row r="157" ht="12.75" customHeight="1">
      <c r="H157" s="49"/>
    </row>
    <row r="158" ht="12.75" customHeight="1">
      <c r="H158" s="49"/>
    </row>
    <row r="159" ht="12.75" customHeight="1">
      <c r="H159" s="49"/>
    </row>
    <row r="160" ht="12.75" customHeight="1">
      <c r="H160" s="49"/>
    </row>
    <row r="161" ht="12.75" customHeight="1">
      <c r="H161" s="49"/>
    </row>
    <row r="162" ht="12.75" customHeight="1">
      <c r="H162" s="49"/>
    </row>
    <row r="163" ht="12.75" customHeight="1">
      <c r="H163" s="49"/>
    </row>
    <row r="164" ht="12.75" customHeight="1">
      <c r="H164" s="49"/>
    </row>
    <row r="165" ht="12.75" customHeight="1">
      <c r="H165" s="49"/>
    </row>
    <row r="166" ht="12.75" customHeight="1">
      <c r="H166" s="49"/>
    </row>
    <row r="167" ht="12.75" customHeight="1">
      <c r="H167" s="49"/>
    </row>
    <row r="168" ht="12.75" customHeight="1">
      <c r="H168" s="49"/>
    </row>
    <row r="169" ht="12.75" customHeight="1">
      <c r="H169" s="49"/>
    </row>
    <row r="170" ht="12.75" customHeight="1">
      <c r="H170" s="49"/>
    </row>
    <row r="171" ht="12.75" customHeight="1">
      <c r="H171" s="49"/>
    </row>
    <row r="172" ht="12.75" customHeight="1">
      <c r="H172" s="49"/>
    </row>
    <row r="173" ht="12.75" customHeight="1">
      <c r="H173" s="49"/>
    </row>
    <row r="174" ht="12.75" customHeight="1">
      <c r="H174" s="49"/>
    </row>
    <row r="175" ht="12.75" customHeight="1">
      <c r="H175" s="49"/>
    </row>
    <row r="176" ht="12.75" customHeight="1">
      <c r="H176" s="49"/>
    </row>
    <row r="177" ht="12.75" customHeight="1">
      <c r="H177" s="49"/>
    </row>
    <row r="178" ht="12.75" customHeight="1">
      <c r="H178" s="49"/>
    </row>
    <row r="179" ht="12.75" customHeight="1">
      <c r="H179" s="49"/>
    </row>
    <row r="180" ht="12.75" customHeight="1">
      <c r="H180" s="49"/>
    </row>
    <row r="181" ht="12.75" customHeight="1">
      <c r="H181" s="49"/>
    </row>
    <row r="182" ht="12.75" customHeight="1">
      <c r="H182" s="49"/>
    </row>
    <row r="183" ht="12.75" customHeight="1">
      <c r="H183" s="49"/>
    </row>
    <row r="184" ht="12.75" customHeight="1">
      <c r="H184" s="49"/>
    </row>
    <row r="185" ht="12.75" customHeight="1">
      <c r="H185" s="49"/>
    </row>
    <row r="186" ht="12.75" customHeight="1">
      <c r="H186" s="49"/>
    </row>
    <row r="187" ht="12.75" customHeight="1">
      <c r="H187" s="49"/>
    </row>
    <row r="188" ht="12.75" customHeight="1">
      <c r="H188" s="49"/>
    </row>
    <row r="189" ht="12.75" customHeight="1">
      <c r="H189" s="49"/>
    </row>
    <row r="190" ht="12.75" customHeight="1">
      <c r="H190" s="49"/>
    </row>
    <row r="191" ht="12.75" customHeight="1">
      <c r="H191" s="49"/>
    </row>
    <row r="192" ht="12.75" customHeight="1">
      <c r="H192" s="49"/>
    </row>
    <row r="193" ht="12.75" customHeight="1">
      <c r="H193" s="49"/>
    </row>
    <row r="194" ht="12.75" customHeight="1">
      <c r="H194" s="49"/>
    </row>
    <row r="195" ht="12.75" customHeight="1">
      <c r="H195" s="49"/>
    </row>
    <row r="196" ht="12.75" customHeight="1">
      <c r="H196" s="49"/>
    </row>
    <row r="197" ht="12.75" customHeight="1">
      <c r="H197" s="49"/>
    </row>
    <row r="198" ht="12.75" customHeight="1">
      <c r="H198" s="49"/>
    </row>
    <row r="199" ht="12.75" customHeight="1">
      <c r="H199" s="49"/>
    </row>
    <row r="200" ht="12.75" customHeight="1">
      <c r="H200" s="49"/>
    </row>
    <row r="201" ht="12.75" customHeight="1">
      <c r="H201" s="49"/>
    </row>
    <row r="202" ht="12.75" customHeight="1">
      <c r="H202" s="49"/>
    </row>
    <row r="203" ht="12.75" customHeight="1">
      <c r="H203" s="49"/>
    </row>
    <row r="204" ht="12.75" customHeight="1">
      <c r="H204" s="49"/>
    </row>
    <row r="205" ht="12.75" customHeight="1">
      <c r="H205" s="49"/>
    </row>
    <row r="206" ht="12.75" customHeight="1">
      <c r="H206" s="49"/>
    </row>
    <row r="207" ht="12.75" customHeight="1">
      <c r="H207" s="49"/>
    </row>
    <row r="208" ht="12.75" customHeight="1">
      <c r="H208" s="49"/>
    </row>
    <row r="209" ht="12.75" customHeight="1">
      <c r="H209" s="49"/>
    </row>
    <row r="210" ht="12.75" customHeight="1">
      <c r="H210" s="49"/>
    </row>
    <row r="211" ht="12.75" customHeight="1">
      <c r="H211" s="49"/>
    </row>
    <row r="212" ht="12.75" customHeight="1">
      <c r="H212" s="49"/>
    </row>
    <row r="213" ht="12.75" customHeight="1">
      <c r="H213" s="49"/>
    </row>
    <row r="214" ht="12.75" customHeight="1">
      <c r="H214" s="49"/>
    </row>
    <row r="215" ht="12.75" customHeight="1">
      <c r="H215" s="49"/>
    </row>
    <row r="216" ht="12.75" customHeight="1">
      <c r="H216" s="49"/>
    </row>
    <row r="217" ht="12.75" customHeight="1">
      <c r="H217" s="49"/>
    </row>
    <row r="218" ht="12.75" customHeight="1">
      <c r="H218" s="49"/>
    </row>
    <row r="219" ht="12.75" customHeight="1">
      <c r="H219" s="49"/>
    </row>
    <row r="220" ht="12.75" customHeight="1">
      <c r="H220" s="49"/>
    </row>
    <row r="221" ht="12.75" customHeight="1">
      <c r="H221" s="49"/>
    </row>
    <row r="222" ht="12.75" customHeight="1">
      <c r="H222" s="49"/>
    </row>
    <row r="223" ht="12.75" customHeight="1">
      <c r="H223" s="49"/>
    </row>
    <row r="224" ht="12.75" customHeight="1">
      <c r="H224" s="49"/>
    </row>
    <row r="225" ht="12.75" customHeight="1">
      <c r="H225" s="49"/>
    </row>
    <row r="226" ht="12.75" customHeight="1">
      <c r="H226" s="49"/>
    </row>
    <row r="227" ht="12.75" customHeight="1">
      <c r="H227" s="49"/>
    </row>
    <row r="228" ht="12.75" customHeight="1">
      <c r="H228" s="49"/>
    </row>
    <row r="229" ht="12.75" customHeight="1">
      <c r="H229" s="49"/>
    </row>
    <row r="230" ht="12.75" customHeight="1">
      <c r="H230" s="49"/>
    </row>
    <row r="231" ht="12.75" customHeight="1">
      <c r="H231" s="49"/>
    </row>
    <row r="232" ht="12.75" customHeight="1">
      <c r="H232" s="49"/>
    </row>
    <row r="233" ht="12.75" customHeight="1">
      <c r="H233" s="49"/>
    </row>
    <row r="234" ht="12.75" customHeight="1">
      <c r="H234" s="49"/>
    </row>
    <row r="235" ht="12.75" customHeight="1">
      <c r="H235" s="49"/>
    </row>
    <row r="236" ht="12.75" customHeight="1">
      <c r="H236" s="49"/>
    </row>
    <row r="237" ht="12.75" customHeight="1">
      <c r="H237" s="49"/>
    </row>
    <row r="238" ht="12.75" customHeight="1">
      <c r="H238" s="49"/>
    </row>
    <row r="239" ht="12.75" customHeight="1">
      <c r="H239" s="49"/>
    </row>
    <row r="240" ht="12.75" customHeight="1">
      <c r="H240" s="49"/>
    </row>
    <row r="241" ht="12.75" customHeight="1">
      <c r="H241" s="49"/>
    </row>
    <row r="242" ht="12.75" customHeight="1">
      <c r="H242" s="49"/>
    </row>
    <row r="243" ht="12.75" customHeight="1">
      <c r="H243" s="49"/>
    </row>
    <row r="244" ht="12.75" customHeight="1">
      <c r="H244" s="49"/>
    </row>
    <row r="245" ht="12.75" customHeight="1">
      <c r="H245" s="49"/>
    </row>
    <row r="246" ht="12.75" customHeight="1">
      <c r="H246" s="49"/>
    </row>
    <row r="247" ht="12.75" customHeight="1">
      <c r="H247" s="49"/>
    </row>
    <row r="248" ht="12.75" customHeight="1">
      <c r="H248" s="49"/>
    </row>
    <row r="249" ht="12.75" customHeight="1">
      <c r="H249" s="49"/>
    </row>
    <row r="250" ht="12.75" customHeight="1">
      <c r="H250" s="49"/>
    </row>
    <row r="251" ht="12.75" customHeight="1">
      <c r="H251" s="49"/>
    </row>
    <row r="252" ht="12.75" customHeight="1">
      <c r="H252" s="49"/>
    </row>
    <row r="253" ht="12.75" customHeight="1">
      <c r="H253" s="49"/>
    </row>
    <row r="254" ht="12.75" customHeight="1">
      <c r="H254" s="49"/>
    </row>
    <row r="255" ht="12.75" customHeight="1">
      <c r="H255" s="49"/>
    </row>
    <row r="256" ht="12.75" customHeight="1">
      <c r="H256" s="49"/>
    </row>
    <row r="257" ht="12.75" customHeight="1">
      <c r="H257" s="49"/>
    </row>
    <row r="258" ht="12.75" customHeight="1">
      <c r="H258" s="49"/>
    </row>
    <row r="259" ht="12.75" customHeight="1">
      <c r="H259" s="49"/>
    </row>
    <row r="260" ht="12.75" customHeight="1">
      <c r="H260" s="49"/>
    </row>
    <row r="261" ht="12.75" customHeight="1">
      <c r="H261" s="49"/>
    </row>
    <row r="262" ht="12.75" customHeight="1">
      <c r="H262" s="49"/>
    </row>
    <row r="263" ht="12.75" customHeight="1">
      <c r="H263" s="49"/>
    </row>
    <row r="264" ht="12.75" customHeight="1">
      <c r="H264" s="49"/>
    </row>
    <row r="265" ht="12.75" customHeight="1">
      <c r="H265" s="49"/>
    </row>
    <row r="266" ht="12.75" customHeight="1">
      <c r="H266" s="49"/>
    </row>
    <row r="267" ht="12.75" customHeight="1">
      <c r="H267" s="49"/>
    </row>
    <row r="268" ht="12.75" customHeight="1">
      <c r="H268" s="49"/>
    </row>
    <row r="269" ht="12.75" customHeight="1">
      <c r="H269" s="49"/>
    </row>
    <row r="270" ht="12.75" customHeight="1">
      <c r="H270" s="49"/>
    </row>
    <row r="271" ht="12.75" customHeight="1">
      <c r="H271" s="49"/>
    </row>
    <row r="272" ht="12.75" customHeight="1">
      <c r="H272" s="49"/>
    </row>
    <row r="273" ht="12.75" customHeight="1">
      <c r="H273" s="49"/>
    </row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printOptions/>
  <pageMargins bottom="0.75" footer="0.0" header="0.0" left="0.7" right="0.7" top="0.75"/>
  <pageSetup orientation="landscape"/>
  <drawing r:id="rId1"/>
</worksheet>
</file>