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enta de Resultados detallada" sheetId="1" r:id="rId4"/>
    <sheet state="visible" name="Cuenta de Resultados Coalicione" sheetId="2" r:id="rId5"/>
  </sheets>
  <definedNames/>
  <calcPr/>
</workbook>
</file>

<file path=xl/sharedStrings.xml><?xml version="1.0" encoding="utf-8"?>
<sst xmlns="http://schemas.openxmlformats.org/spreadsheetml/2006/main" count="224" uniqueCount="178">
  <si>
    <t>CUENTA DE RESULTADOS 2023 DETALLADA</t>
  </si>
  <si>
    <t>Partido VQ</t>
  </si>
  <si>
    <t>AVAQ</t>
  </si>
  <si>
    <t>COALICIONES</t>
  </si>
  <si>
    <t>CONSOLIDADO</t>
  </si>
  <si>
    <t>1.</t>
  </si>
  <si>
    <t>Ingresos de Origen Público</t>
  </si>
  <si>
    <t>a)</t>
  </si>
  <si>
    <t>Subvenciones anuales para gastos de funcionamiento</t>
  </si>
  <si>
    <t>b)</t>
  </si>
  <si>
    <t>Aportaciones de grupos institucionales</t>
  </si>
  <si>
    <t>c)</t>
  </si>
  <si>
    <t>Imputacion de subvenciones para gastos seguridad</t>
  </si>
  <si>
    <t>e)</t>
  </si>
  <si>
    <t>Otras subvenciones imputadas a resultados del ejercicio</t>
  </si>
  <si>
    <t>2.</t>
  </si>
  <si>
    <t>2.Ingresos de Origen Privado</t>
  </si>
  <si>
    <t>Cuotas Afiliados</t>
  </si>
  <si>
    <t>a.1)</t>
  </si>
  <si>
    <t>Cuotas Afiliados AVAQ</t>
  </si>
  <si>
    <t>Cuotas Adheridos IniciativaVerds y Verds Equo</t>
  </si>
  <si>
    <t>a.2)</t>
  </si>
  <si>
    <t>Aportaciones afiliados</t>
  </si>
  <si>
    <t>Aportaciones cargos públicos</t>
  </si>
  <si>
    <t>Donaciones</t>
  </si>
  <si>
    <t>d)</t>
  </si>
  <si>
    <t>Otros ingresos actividad ordinaria</t>
  </si>
  <si>
    <t>A)</t>
  </si>
  <si>
    <t>TOTAL INGRESOS DE LA GESTIÓN ORDINARIA (A+B)</t>
  </si>
  <si>
    <t>3.</t>
  </si>
  <si>
    <t>Gastos de Personal</t>
  </si>
  <si>
    <t>Sueldos y Salarios</t>
  </si>
  <si>
    <t>Cargas sociales</t>
  </si>
  <si>
    <t>4.</t>
  </si>
  <si>
    <t>Otros gastos de la actividad ordinaria</t>
  </si>
  <si>
    <t>Servicios exteriores</t>
  </si>
  <si>
    <t>a).1</t>
  </si>
  <si>
    <t>Arrendamientos</t>
  </si>
  <si>
    <t>a).2</t>
  </si>
  <si>
    <t>Servicios Profesionales Independientes</t>
  </si>
  <si>
    <t>a).3</t>
  </si>
  <si>
    <t>Primas Seguros</t>
  </si>
  <si>
    <t>a).4</t>
  </si>
  <si>
    <t>Servicios bancarios y similares</t>
  </si>
  <si>
    <t>a).5</t>
  </si>
  <si>
    <t>Publicidad y Relaciones Públicas</t>
  </si>
  <si>
    <t>a).6</t>
  </si>
  <si>
    <t>Suministros</t>
  </si>
  <si>
    <t>a).7</t>
  </si>
  <si>
    <t>Otros gastos</t>
  </si>
  <si>
    <t>Tasas</t>
  </si>
  <si>
    <t>Otros Gastos de gestión corriente</t>
  </si>
  <si>
    <t>Amortización inmovilizado</t>
  </si>
  <si>
    <t>B)</t>
  </si>
  <si>
    <t>TOTAL GASTOS DE LA GESTION ORDINARIA</t>
  </si>
  <si>
    <t>I</t>
  </si>
  <si>
    <t>RESULTADO DE LA ACTIVIDAD ORDINARIA (A+B)</t>
  </si>
  <si>
    <t>6.</t>
  </si>
  <si>
    <t>Deterioro y perdidas por enajenaciones de inmovil</t>
  </si>
  <si>
    <t>8.</t>
  </si>
  <si>
    <t>Resultado excepcional</t>
  </si>
  <si>
    <t>II</t>
  </si>
  <si>
    <t>Rto por operaciones excepcionales</t>
  </si>
  <si>
    <t>III</t>
  </si>
  <si>
    <t>RESULTADO DE LA ACTIVIDAD NO ELECTORAL (I+6+7)</t>
  </si>
  <si>
    <t>9.</t>
  </si>
  <si>
    <t>Ingresos de Origen Publico</t>
  </si>
  <si>
    <t>9.a)</t>
  </si>
  <si>
    <t>Subvenciones Publicas por Resultados electorales</t>
  </si>
  <si>
    <t>9.b)</t>
  </si>
  <si>
    <t>Subvención por envíos electorales</t>
  </si>
  <si>
    <t>Ingresos de Origen Privado</t>
  </si>
  <si>
    <t>10.</t>
  </si>
  <si>
    <t>Ingresos Electorales de Origen Privado</t>
  </si>
  <si>
    <t>11.a</t>
  </si>
  <si>
    <t>Gastos Electorales Ordinarios</t>
  </si>
  <si>
    <t>Publicidad exterior</t>
  </si>
  <si>
    <t>Transportes</t>
  </si>
  <si>
    <t>Sueldos, salarios y asimilados</t>
  </si>
  <si>
    <t>Publicidad en prensa y radio</t>
  </si>
  <si>
    <t>Otra propaganda y publicidad dirigida a promover el voto</t>
  </si>
  <si>
    <t>Otros servicios</t>
  </si>
  <si>
    <t>11.b)</t>
  </si>
  <si>
    <t>Gastos por envios electorales</t>
  </si>
  <si>
    <t>Correspondencia y franqueo</t>
  </si>
  <si>
    <t>Otros gastos por envíos electorales</t>
  </si>
  <si>
    <t>Confección de sobres y papeletas</t>
  </si>
  <si>
    <t>Confección de propaganda para su envío</t>
  </si>
  <si>
    <t>IV</t>
  </si>
  <si>
    <t>RESULTADO (AHORRO O DESAHORRO) DE LA ACTIVIDAD ELECTORAL (A+B)</t>
  </si>
  <si>
    <t>Ingresos Financieros</t>
  </si>
  <si>
    <t>12.b</t>
  </si>
  <si>
    <t>Gastos Financieros Liquidados</t>
  </si>
  <si>
    <t>Gastos Financieros estimados</t>
  </si>
  <si>
    <t>V</t>
  </si>
  <si>
    <t>RESULTADO OPERACIONES ELECTORALES FINANCIERAS (5+6)</t>
  </si>
  <si>
    <t>VI</t>
  </si>
  <si>
    <t>RESULTADO (AHORRO O DESAHORRO) DEL EJERCICIO (III+IV+V)</t>
  </si>
  <si>
    <t>MUNICIPALES</t>
  </si>
  <si>
    <t>ESTATALES</t>
  </si>
  <si>
    <t>AUTONÓMICAS</t>
  </si>
  <si>
    <t>Rivas</t>
  </si>
  <si>
    <t>Murcia</t>
  </si>
  <si>
    <t>Alcazar S.Juan</t>
  </si>
  <si>
    <t>Andalucía</t>
  </si>
  <si>
    <t xml:space="preserve">Valladolid </t>
  </si>
  <si>
    <t>León</t>
  </si>
  <si>
    <t>Euskadi</t>
  </si>
  <si>
    <t>Galicia</t>
  </si>
  <si>
    <t>AUTONOMICAS</t>
  </si>
  <si>
    <t>SUMAR</t>
  </si>
  <si>
    <t>Más Madrid Verdes Equo</t>
  </si>
  <si>
    <t>Más Región Verdes Equo</t>
  </si>
  <si>
    <t>Unidas Podemos Castilla la Mancha</t>
  </si>
  <si>
    <t>Forales (Elkarrekin Podemos- Ezker Anitza/IU-Berdeak Equo-Alianza Verde)</t>
  </si>
  <si>
    <t>Izquierda Unida-Más Madrid-Verdes Equo Rivas</t>
  </si>
  <si>
    <t>Juntas por Molina</t>
  </si>
  <si>
    <t>Verdes Equo Izquierda Unida Alcázar de San Juan</t>
  </si>
  <si>
    <t xml:space="preserve">Para La Gente </t>
  </si>
  <si>
    <t>Con Andalucia</t>
  </si>
  <si>
    <t>Valladolid Toma la Palabra</t>
  </si>
  <si>
    <t>Alantre-Verdes Equo</t>
  </si>
  <si>
    <t>El Bierzo Astorga Contigo</t>
  </si>
  <si>
    <t>Elkarrekin</t>
  </si>
  <si>
    <t>Legazpiko Berdeak + independienteak Legazpi</t>
  </si>
  <si>
    <t>Podemos Esquerda Unida Galicia municipales</t>
  </si>
  <si>
    <t>CONSOLIDADO PARTIDO</t>
  </si>
  <si>
    <t>AVAQ Gijón</t>
  </si>
  <si>
    <t>AVAQ Avilés</t>
  </si>
  <si>
    <t>CUENTA RESULTADOS ACTIVIDAD ELECTORAL</t>
  </si>
  <si>
    <t>100%%</t>
  </si>
  <si>
    <t>Ingresos electorales de origen público</t>
  </si>
  <si>
    <t xml:space="preserve">a) </t>
  </si>
  <si>
    <t>Subvenciones públicas por resultados electorales</t>
  </si>
  <si>
    <t xml:space="preserve">b) </t>
  </si>
  <si>
    <t>Subvenciones públicas por envíos electorales</t>
  </si>
  <si>
    <t xml:space="preserve">2. </t>
  </si>
  <si>
    <t>Ingresos electorales de origen privado</t>
  </si>
  <si>
    <t>Aportaciones de personas físicas</t>
  </si>
  <si>
    <t>Aportaciones de personas jurídicas</t>
  </si>
  <si>
    <t xml:space="preserve">A) </t>
  </si>
  <si>
    <t>TOTAL INGRESOS DE LA ACTIVIDAD ELECTORAL (1+2)</t>
  </si>
  <si>
    <t xml:space="preserve">3. </t>
  </si>
  <si>
    <t>Gastos electorales ordinarios</t>
  </si>
  <si>
    <t>Gastos de personal no permanente</t>
  </si>
  <si>
    <t xml:space="preserve">a.1) </t>
  </si>
  <si>
    <t xml:space="preserve">a.2) </t>
  </si>
  <si>
    <t xml:space="preserve">b.1) </t>
  </si>
  <si>
    <t xml:space="preserve">b.2) </t>
  </si>
  <si>
    <t>Servicios de profesionales independientes</t>
  </si>
  <si>
    <t>b.3)</t>
  </si>
  <si>
    <t>b.4)</t>
  </si>
  <si>
    <t>Primas de seguros</t>
  </si>
  <si>
    <t xml:space="preserve">b.5) </t>
  </si>
  <si>
    <t xml:space="preserve">b.6) </t>
  </si>
  <si>
    <t>Publicidad, propaganda y relaciones públicas</t>
  </si>
  <si>
    <t xml:space="preserve">b.6.1) </t>
  </si>
  <si>
    <t xml:space="preserve"> Publicidad en prensa y radio</t>
  </si>
  <si>
    <t>b.6.2)</t>
  </si>
  <si>
    <t xml:space="preserve"> Publicidad exterior</t>
  </si>
  <si>
    <t xml:space="preserve">b.6.3) </t>
  </si>
  <si>
    <t xml:space="preserve"> Otra propaganda y publicidad dirigida promover voto</t>
  </si>
  <si>
    <t xml:space="preserve">b.7) </t>
  </si>
  <si>
    <t xml:space="preserve">4. </t>
  </si>
  <si>
    <t>Gastos por envíos electorales</t>
  </si>
  <si>
    <t>Gastos envios electorales</t>
  </si>
  <si>
    <t xml:space="preserve">B) </t>
  </si>
  <si>
    <t>TOTAL GASTOS DE LA ACTIVIDAD ELECTORAL (3+4)</t>
  </si>
  <si>
    <t xml:space="preserve">I </t>
  </si>
  <si>
    <t xml:space="preserve">5. </t>
  </si>
  <si>
    <t>Ingresos financieros</t>
  </si>
  <si>
    <t xml:space="preserve">6. </t>
  </si>
  <si>
    <t>Gastos financieros</t>
  </si>
  <si>
    <t>Gastos financieros liquidados</t>
  </si>
  <si>
    <t>Gastos financieros estimados</t>
  </si>
  <si>
    <t xml:space="preserve">II </t>
  </si>
  <si>
    <t>RESULTADO DE LAS OPERACIONES ELECTORALES FINANCIERAS (5+6)</t>
  </si>
  <si>
    <t>RESULTADO (AHORRO O DESAHORRO) NETO DE LA ACTIVIDAD ELECTORAL (I+II)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</si>
</sst>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&quot;€&quot;;[Red]\-#,##0.00\ &quot;€&quot;"/>
    <numFmt numFmtId="165" formatCode="#,##0.00\ &quot;€&quot;"/>
    <numFmt numFmtId="166" formatCode="#,##0.00\ [$€-1]"/>
    <numFmt numFmtId="167" formatCode="#,##0.00&quot;€&quot;"/>
  </numFmts>
  <fonts count="20">
    <font>
      <sz val="10.0"/>
      <color rgb="FF000000"/>
      <name val="Arial"/>
      <scheme val="minor"/>
    </font>
    <font>
      <sz val="10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10.0"/>
      <color rgb="FF000000"/>
      <name val="Arial"/>
    </font>
    <font>
      <sz val="7.0"/>
      <color theme="1"/>
      <name val="Arial"/>
    </font>
    <font>
      <b/>
      <sz val="7.0"/>
      <color theme="1"/>
      <name val="Arial"/>
    </font>
    <font/>
    <font>
      <sz val="7.0"/>
      <color theme="1"/>
      <name val="Aptos Narrow"/>
    </font>
    <font>
      <sz val="7.0"/>
      <color rgb="FF000000"/>
      <name val="Aptos Narrow"/>
    </font>
    <font>
      <b/>
      <sz val="7.0"/>
      <color theme="1"/>
      <name val="Aptos Narrow"/>
    </font>
    <font>
      <b/>
      <sz val="6.0"/>
      <color theme="1"/>
      <name val="Aptos Narrow"/>
    </font>
    <font>
      <b/>
      <i/>
      <sz val="7.0"/>
      <color theme="1"/>
      <name val="Arial"/>
    </font>
    <font>
      <b/>
      <i/>
      <sz val="6.0"/>
      <color theme="1"/>
      <name val="Arial"/>
    </font>
    <font>
      <sz val="8.0"/>
      <color theme="1"/>
      <name val="Calibri"/>
    </font>
    <font>
      <sz val="8.0"/>
      <color theme="1"/>
      <name val="Aptos Narrow"/>
    </font>
    <font>
      <sz val="10.0"/>
      <color theme="1"/>
      <name val="Aptos Narrow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5">
    <border/>
    <border>
      <left/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theme="1"/>
      </top>
      <bottom style="thin">
        <color theme="1"/>
      </bottom>
    </border>
    <border>
      <left/>
      <right/>
      <top style="thin">
        <color theme="1"/>
      </top>
      <bottom style="thin">
        <color theme="1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double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/>
      <right/>
      <top style="double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double">
        <color rgb="FF000000"/>
      </left>
      <right/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top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top" wrapText="1"/>
    </xf>
    <xf borderId="1" fillId="2" fontId="1" numFmtId="0" xfId="0" applyAlignment="1" applyBorder="1" applyFont="1">
      <alignment shrinkToFit="0" vertical="top" wrapText="0"/>
    </xf>
    <xf borderId="1" fillId="2" fontId="3" numFmtId="0" xfId="0" applyAlignment="1" applyBorder="1" applyFont="1">
      <alignment shrinkToFit="0" vertical="top" wrapText="0"/>
    </xf>
    <xf borderId="1" fillId="2" fontId="4" numFmtId="0" xfId="0" applyAlignment="1" applyBorder="1" applyFont="1">
      <alignment shrinkToFit="0" vertical="top" wrapText="1"/>
    </xf>
    <xf borderId="2" fillId="2" fontId="4" numFmtId="0" xfId="0" applyAlignment="1" applyBorder="1" applyFont="1">
      <alignment shrinkToFit="0" vertical="top" wrapText="1"/>
    </xf>
    <xf borderId="2" fillId="2" fontId="5" numFmtId="0" xfId="0" applyAlignment="1" applyBorder="1" applyFont="1">
      <alignment horizontal="right" shrinkToFit="0" vertical="top" wrapText="1"/>
    </xf>
    <xf borderId="2" fillId="2" fontId="2" numFmtId="0" xfId="0" applyAlignment="1" applyBorder="1" applyFont="1">
      <alignment horizontal="center" shrinkToFit="0" vertical="top" wrapText="0"/>
    </xf>
    <xf borderId="3" fillId="2" fontId="5" numFmtId="0" xfId="0" applyAlignment="1" applyBorder="1" applyFont="1">
      <alignment horizontal="center" shrinkToFit="0" vertical="top" wrapText="1"/>
    </xf>
    <xf borderId="3" fillId="2" fontId="2" numFmtId="0" xfId="0" applyAlignment="1" applyBorder="1" applyFont="1">
      <alignment shrinkToFit="0" vertical="top" wrapText="0"/>
    </xf>
    <xf borderId="1" fillId="2" fontId="5" numFmtId="0" xfId="0" applyAlignment="1" applyBorder="1" applyFont="1">
      <alignment shrinkToFit="0" vertical="top" wrapText="1"/>
    </xf>
    <xf borderId="4" fillId="2" fontId="5" numFmtId="0" xfId="0" applyAlignment="1" applyBorder="1" applyFont="1">
      <alignment shrinkToFit="0" vertical="top" wrapText="1"/>
    </xf>
    <xf borderId="3" fillId="2" fontId="5" numFmtId="164" xfId="0" applyAlignment="1" applyBorder="1" applyFont="1" applyNumberFormat="1">
      <alignment horizontal="right" shrinkToFit="0" vertical="bottom" wrapText="1"/>
    </xf>
    <xf borderId="3" fillId="2" fontId="2" numFmtId="165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shrinkToFit="0" vertical="top" wrapText="1"/>
    </xf>
    <xf borderId="4" fillId="2" fontId="6" numFmtId="0" xfId="0" applyAlignment="1" applyBorder="1" applyFont="1">
      <alignment shrinkToFit="0" vertical="top" wrapText="1"/>
    </xf>
    <xf borderId="3" fillId="2" fontId="6" numFmtId="164" xfId="0" applyAlignment="1" applyBorder="1" applyFont="1" applyNumberFormat="1">
      <alignment horizontal="right" shrinkToFit="0" vertical="bottom" wrapText="1"/>
    </xf>
    <xf borderId="3" fillId="2" fontId="3" numFmtId="165" xfId="0" applyAlignment="1" applyBorder="1" applyFont="1" applyNumberFormat="1">
      <alignment shrinkToFit="0" vertical="bottom" wrapText="0"/>
    </xf>
    <xf borderId="1" fillId="2" fontId="1" numFmtId="164" xfId="0" applyAlignment="1" applyBorder="1" applyFont="1" applyNumberFormat="1">
      <alignment shrinkToFit="0" vertical="top" wrapText="0"/>
    </xf>
    <xf borderId="3" fillId="2" fontId="5" numFmtId="165" xfId="0" applyAlignment="1" applyBorder="1" applyFont="1" applyNumberFormat="1">
      <alignment horizontal="right" shrinkToFit="0" vertical="bottom" wrapText="1"/>
    </xf>
    <xf borderId="3" fillId="2" fontId="6" numFmtId="165" xfId="0" applyAlignment="1" applyBorder="1" applyFont="1" applyNumberFormat="1">
      <alignment horizontal="right" shrinkToFit="0" vertical="bottom" wrapText="1"/>
    </xf>
    <xf borderId="1" fillId="2" fontId="7" numFmtId="0" xfId="0" applyAlignment="1" applyBorder="1" applyFont="1">
      <alignment shrinkToFit="0" vertical="top" wrapText="0"/>
    </xf>
    <xf borderId="0" fillId="0" fontId="1" numFmtId="165" xfId="0" applyAlignment="1" applyFont="1" applyNumberFormat="1">
      <alignment shrinkToFit="0" vertical="top" wrapText="0"/>
    </xf>
    <xf borderId="5" fillId="2" fontId="5" numFmtId="164" xfId="0" applyAlignment="1" applyBorder="1" applyFont="1" applyNumberFormat="1">
      <alignment horizontal="right" shrinkToFit="0" vertical="bottom" wrapText="1"/>
    </xf>
    <xf borderId="4" fillId="2" fontId="4" numFmtId="0" xfId="0" applyAlignment="1" applyBorder="1" applyFont="1">
      <alignment shrinkToFit="0" vertical="top" wrapText="1"/>
    </xf>
    <xf borderId="6" fillId="2" fontId="4" numFmtId="0" xfId="0" applyAlignment="1" applyBorder="1" applyFont="1">
      <alignment shrinkToFit="0" vertical="bottom" wrapText="1"/>
    </xf>
    <xf borderId="7" fillId="2" fontId="4" numFmtId="0" xfId="0" applyAlignment="1" applyBorder="1" applyFont="1">
      <alignment shrinkToFit="0" vertical="bottom" wrapText="1"/>
    </xf>
    <xf borderId="1" fillId="2" fontId="3" numFmtId="165" xfId="0" applyAlignment="1" applyBorder="1" applyFont="1" applyNumberFormat="1">
      <alignment shrinkToFit="0" vertical="bottom" wrapText="0"/>
    </xf>
    <xf borderId="8" fillId="2" fontId="5" numFmtId="164" xfId="0" applyAlignment="1" applyBorder="1" applyFont="1" applyNumberFormat="1">
      <alignment horizontal="right" shrinkToFit="0" vertical="bottom" wrapText="1"/>
    </xf>
    <xf borderId="0" fillId="0" fontId="3" numFmtId="0" xfId="0" applyAlignment="1" applyFont="1">
      <alignment shrinkToFit="0" vertical="top" wrapText="0"/>
    </xf>
    <xf borderId="1" fillId="2" fontId="8" numFmtId="0" xfId="0" applyAlignment="1" applyBorder="1" applyFont="1">
      <alignment shrinkToFit="0" vertical="bottom" wrapText="0"/>
    </xf>
    <xf borderId="1" fillId="2" fontId="8" numFmtId="166" xfId="0" applyAlignment="1" applyBorder="1" applyFont="1" applyNumberFormat="1">
      <alignment shrinkToFit="0" vertical="bottom" wrapText="0"/>
    </xf>
    <xf borderId="9" fillId="3" fontId="9" numFmtId="0" xfId="0" applyAlignment="1" applyBorder="1" applyFill="1" applyFont="1">
      <alignment horizontal="center" shrinkToFit="0" vertical="bottom" wrapText="0"/>
    </xf>
    <xf borderId="10" fillId="0" fontId="10" numFmtId="0" xfId="0" applyAlignment="1" applyBorder="1" applyFont="1">
      <alignment vertical="top"/>
    </xf>
    <xf borderId="1" fillId="2" fontId="11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1"/>
    </xf>
    <xf borderId="11" fillId="2" fontId="9" numFmtId="0" xfId="0" applyAlignment="1" applyBorder="1" applyFont="1">
      <alignment horizontal="center" shrinkToFit="0" vertical="bottom" wrapText="1"/>
    </xf>
    <xf borderId="12" fillId="2" fontId="9" numFmtId="0" xfId="0" applyAlignment="1" applyBorder="1" applyFont="1">
      <alignment horizontal="center" shrinkToFit="0" vertical="bottom" wrapText="1"/>
    </xf>
    <xf borderId="12" fillId="2" fontId="13" numFmtId="0" xfId="0" applyAlignment="1" applyBorder="1" applyFont="1">
      <alignment horizontal="center" shrinkToFit="0" vertical="bottom" wrapText="1"/>
    </xf>
    <xf borderId="12" fillId="2" fontId="9" numFmtId="0" xfId="0" applyAlignment="1" applyBorder="1" applyFont="1">
      <alignment shrinkToFit="0" vertical="bottom" wrapText="1"/>
    </xf>
    <xf borderId="13" fillId="2" fontId="13" numFmtId="0" xfId="0" applyAlignment="1" applyBorder="1" applyFont="1">
      <alignment horizontal="center" shrinkToFit="0" vertical="bottom" wrapText="1"/>
    </xf>
    <xf borderId="1" fillId="2" fontId="13" numFmtId="0" xfId="0" applyAlignment="1" applyBorder="1" applyFont="1">
      <alignment shrinkToFit="0" vertical="bottom" wrapText="1"/>
    </xf>
    <xf borderId="1" fillId="2" fontId="14" numFmtId="0" xfId="0" applyAlignment="1" applyBorder="1" applyFont="1">
      <alignment horizontal="center" shrinkToFit="0" vertical="bottom" wrapText="1"/>
    </xf>
    <xf borderId="9" fillId="2" fontId="9" numFmtId="0" xfId="0" applyAlignment="1" applyBorder="1" applyFont="1">
      <alignment horizontal="center" shrinkToFit="0" vertical="bottom" wrapText="1"/>
    </xf>
    <xf borderId="14" fillId="0" fontId="10" numFmtId="0" xfId="0" applyAlignment="1" applyBorder="1" applyFont="1">
      <alignment vertical="top"/>
    </xf>
    <xf borderId="0" fillId="0" fontId="12" numFmtId="0" xfId="0" applyAlignment="1" applyFont="1">
      <alignment shrinkToFit="0" vertical="bottom" wrapText="0"/>
    </xf>
    <xf borderId="15" fillId="4" fontId="9" numFmtId="0" xfId="0" applyAlignment="1" applyBorder="1" applyFill="1" applyFont="1">
      <alignment horizontal="center" shrinkToFit="0" vertical="bottom" wrapText="1"/>
    </xf>
    <xf borderId="2" fillId="4" fontId="9" numFmtId="0" xfId="0" applyAlignment="1" applyBorder="1" applyFont="1">
      <alignment horizontal="center" shrinkToFit="0" vertical="bottom" wrapText="1"/>
    </xf>
    <xf borderId="2" fillId="4" fontId="13" numFmtId="166" xfId="0" applyAlignment="1" applyBorder="1" applyFont="1" applyNumberFormat="1">
      <alignment shrinkToFit="0" vertical="bottom" wrapText="1"/>
    </xf>
    <xf borderId="2" fillId="4" fontId="13" numFmtId="0" xfId="0" applyAlignment="1" applyBorder="1" applyFont="1">
      <alignment shrinkToFit="0" vertical="bottom" wrapText="1"/>
    </xf>
    <xf borderId="2" fillId="4" fontId="13" numFmtId="0" xfId="0" applyAlignment="1" applyBorder="1" applyFont="1">
      <alignment horizontal="center" shrinkToFit="0" vertical="bottom" wrapText="1"/>
    </xf>
    <xf borderId="2" fillId="4" fontId="9" numFmtId="0" xfId="0" applyAlignment="1" applyBorder="1" applyFont="1">
      <alignment shrinkToFit="0" vertical="bottom" wrapText="1"/>
    </xf>
    <xf borderId="16" fillId="4" fontId="13" numFmtId="0" xfId="0" applyAlignment="1" applyBorder="1" applyFont="1">
      <alignment horizontal="center" shrinkToFit="0" vertical="bottom" wrapText="1"/>
    </xf>
    <xf borderId="1" fillId="5" fontId="13" numFmtId="0" xfId="0" applyAlignment="1" applyBorder="1" applyFill="1" applyFont="1">
      <alignment shrinkToFit="0" vertical="bottom" wrapText="1"/>
    </xf>
    <xf borderId="17" fillId="4" fontId="13" numFmtId="0" xfId="0" applyAlignment="1" applyBorder="1" applyFont="1">
      <alignment horizontal="center" shrinkToFit="0" vertical="bottom" wrapText="1"/>
    </xf>
    <xf borderId="3" fillId="4" fontId="9" numFmtId="0" xfId="0" applyAlignment="1" applyBorder="1" applyFont="1">
      <alignment horizontal="center" shrinkToFit="0" vertical="bottom" wrapText="1"/>
    </xf>
    <xf borderId="18" fillId="4" fontId="13" numFmtId="0" xfId="0" applyAlignment="1" applyBorder="1" applyFont="1">
      <alignment horizontal="center" shrinkToFit="0" vertical="center" wrapText="1"/>
    </xf>
    <xf borderId="19" fillId="4" fontId="9" numFmtId="0" xfId="0" applyAlignment="1" applyBorder="1" applyFont="1">
      <alignment horizontal="center" shrinkToFit="0" vertical="bottom" wrapText="1"/>
    </xf>
    <xf borderId="20" fillId="0" fontId="10" numFmtId="0" xfId="0" applyAlignment="1" applyBorder="1" applyFont="1">
      <alignment vertical="top"/>
    </xf>
    <xf borderId="13" fillId="2" fontId="9" numFmtId="9" xfId="0" applyAlignment="1" applyBorder="1" applyFont="1" applyNumberFormat="1">
      <alignment horizontal="center" shrinkToFit="0" vertical="bottom" wrapText="0"/>
    </xf>
    <xf borderId="16" fillId="2" fontId="9" numFmtId="10" xfId="0" applyAlignment="1" applyBorder="1" applyFont="1" applyNumberFormat="1">
      <alignment horizontal="center" shrinkToFit="0" vertical="bottom" wrapText="0"/>
    </xf>
    <xf borderId="16" fillId="2" fontId="13" numFmtId="9" xfId="0" applyAlignment="1" applyBorder="1" applyFont="1" applyNumberFormat="1">
      <alignment horizontal="center" shrinkToFit="0" vertical="bottom" wrapText="0"/>
    </xf>
    <xf borderId="16" fillId="2" fontId="13" numFmtId="10" xfId="0" applyAlignment="1" applyBorder="1" applyFont="1" applyNumberFormat="1">
      <alignment horizontal="center" shrinkToFit="0" vertical="bottom" wrapText="0"/>
    </xf>
    <xf borderId="16" fillId="2" fontId="9" numFmtId="10" xfId="0" applyAlignment="1" applyBorder="1" applyFont="1" applyNumberFormat="1">
      <alignment shrinkToFit="0" vertical="bottom" wrapText="0"/>
    </xf>
    <xf borderId="16" fillId="2" fontId="9" numFmtId="0" xfId="0" applyAlignment="1" applyBorder="1" applyFont="1">
      <alignment shrinkToFit="0" vertical="bottom" wrapText="0"/>
    </xf>
    <xf borderId="16" fillId="2" fontId="13" numFmtId="0" xfId="0" applyAlignment="1" applyBorder="1" applyFont="1">
      <alignment shrinkToFit="0" vertical="bottom" wrapText="0"/>
    </xf>
    <xf borderId="1" fillId="5" fontId="9" numFmtId="9" xfId="0" applyAlignment="1" applyBorder="1" applyFont="1" applyNumberFormat="1">
      <alignment horizontal="center" shrinkToFit="0" vertical="bottom" wrapText="0"/>
    </xf>
    <xf borderId="16" fillId="2" fontId="9" numFmtId="9" xfId="0" applyAlignment="1" applyBorder="1" applyFont="1" applyNumberFormat="1">
      <alignment horizontal="center" shrinkToFit="0" vertical="bottom" wrapText="0"/>
    </xf>
    <xf borderId="13" fillId="2" fontId="9" numFmtId="9" xfId="0" applyAlignment="1" applyBorder="1" applyFont="1" applyNumberFormat="1">
      <alignment shrinkToFit="0" vertical="bottom" wrapText="0"/>
    </xf>
    <xf borderId="16" fillId="2" fontId="9" numFmtId="9" xfId="0" applyAlignment="1" applyBorder="1" applyFont="1" applyNumberForma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10" fillId="0" fontId="9" numFmtId="166" xfId="0" applyAlignment="1" applyBorder="1" applyFont="1" applyNumberFormat="1">
      <alignment shrinkToFit="0" vertical="bottom" wrapText="0"/>
    </xf>
    <xf borderId="10" fillId="0" fontId="9" numFmtId="166" xfId="0" applyAlignment="1" applyBorder="1" applyFont="1" applyNumberFormat="1">
      <alignment horizontal="right" shrinkToFit="0" vertical="bottom" wrapText="0"/>
    </xf>
    <xf borderId="12" fillId="5" fontId="9" numFmtId="166" xfId="0" applyAlignment="1" applyBorder="1" applyFont="1" applyNumberFormat="1">
      <alignment shrinkToFit="0" vertical="bottom" wrapText="0"/>
    </xf>
    <xf borderId="21" fillId="5" fontId="9" numFmtId="166" xfId="0" applyAlignment="1" applyBorder="1" applyFont="1" applyNumberFormat="1">
      <alignment shrinkToFit="0" vertical="bottom" wrapText="0"/>
    </xf>
    <xf borderId="22" fillId="0" fontId="9" numFmtId="166" xfId="0" applyAlignment="1" applyBorder="1" applyFont="1" applyNumberFormat="1">
      <alignment shrinkToFit="0" vertical="bottom" wrapText="0"/>
    </xf>
    <xf borderId="10" fillId="0" fontId="8" numFmtId="0" xfId="0" applyAlignment="1" applyBorder="1" applyFont="1">
      <alignment shrinkToFit="0" vertical="bottom" wrapText="0"/>
    </xf>
    <xf borderId="10" fillId="0" fontId="8" numFmtId="166" xfId="0" applyAlignment="1" applyBorder="1" applyFont="1" applyNumberFormat="1">
      <alignment shrinkToFit="0" vertical="bottom" wrapText="0"/>
    </xf>
    <xf borderId="10" fillId="0" fontId="8" numFmtId="166" xfId="0" applyAlignment="1" applyBorder="1" applyFont="1" applyNumberFormat="1">
      <alignment horizontal="right" shrinkToFit="0" vertical="bottom" wrapText="0"/>
    </xf>
    <xf borderId="12" fillId="5" fontId="8" numFmtId="166" xfId="0" applyAlignment="1" applyBorder="1" applyFont="1" applyNumberFormat="1">
      <alignment shrinkToFit="0" vertical="bottom" wrapText="0"/>
    </xf>
    <xf borderId="10" fillId="0" fontId="11" numFmtId="166" xfId="0" applyAlignment="1" applyBorder="1" applyFont="1" applyNumberFormat="1">
      <alignment shrinkToFit="0" vertical="bottom" wrapText="0"/>
    </xf>
    <xf borderId="10" fillId="0" fontId="13" numFmtId="166" xfId="0" applyAlignment="1" applyBorder="1" applyFont="1" applyNumberFormat="1">
      <alignment shrinkToFit="0" vertical="bottom" wrapText="0"/>
    </xf>
    <xf borderId="23" fillId="0" fontId="8" numFmtId="0" xfId="0" applyAlignment="1" applyBorder="1" applyFont="1">
      <alignment shrinkToFit="0" vertical="bottom" wrapText="0"/>
    </xf>
    <xf borderId="23" fillId="0" fontId="8" numFmtId="166" xfId="0" applyAlignment="1" applyBorder="1" applyFont="1" applyNumberFormat="1">
      <alignment shrinkToFit="0" vertical="bottom" wrapText="0"/>
    </xf>
    <xf borderId="2" fillId="5" fontId="8" numFmtId="166" xfId="0" applyAlignment="1" applyBorder="1" applyFont="1" applyNumberFormat="1">
      <alignment shrinkToFit="0" vertical="bottom" wrapText="0"/>
    </xf>
    <xf borderId="24" fillId="4" fontId="15" numFmtId="0" xfId="0" applyAlignment="1" applyBorder="1" applyFont="1">
      <alignment shrinkToFit="0" vertical="bottom" wrapText="0"/>
    </xf>
    <xf borderId="16" fillId="4" fontId="15" numFmtId="0" xfId="0" applyAlignment="1" applyBorder="1" applyFont="1">
      <alignment shrinkToFit="0" vertical="bottom" wrapText="1"/>
    </xf>
    <xf borderId="16" fillId="4" fontId="9" numFmtId="166" xfId="0" applyAlignment="1" applyBorder="1" applyFont="1" applyNumberFormat="1">
      <alignment shrinkToFit="0" vertical="bottom" wrapText="0"/>
    </xf>
    <xf borderId="16" fillId="4" fontId="9" numFmtId="166" xfId="0" applyAlignment="1" applyBorder="1" applyFont="1" applyNumberFormat="1">
      <alignment horizontal="right" shrinkToFit="0" vertical="bottom" wrapText="0"/>
    </xf>
    <xf borderId="1" fillId="5" fontId="9" numFmtId="166" xfId="0" applyAlignment="1" applyBorder="1" applyFont="1" applyNumberFormat="1">
      <alignment shrinkToFit="0" vertical="bottom" wrapText="0"/>
    </xf>
    <xf borderId="0" fillId="0" fontId="9" numFmtId="166" xfId="0" applyAlignment="1" applyFont="1" applyNumberFormat="1">
      <alignment shrinkToFit="0" vertical="bottom" wrapText="0"/>
    </xf>
    <xf borderId="1" fillId="5" fontId="8" numFmtId="166" xfId="0" applyAlignment="1" applyBorder="1" applyFont="1" applyNumberFormat="1">
      <alignment shrinkToFit="0" vertical="bottom" wrapText="0"/>
    </xf>
    <xf borderId="12" fillId="5" fontId="9" numFmtId="166" xfId="0" applyAlignment="1" applyBorder="1" applyFont="1" applyNumberFormat="1">
      <alignment horizontal="right" shrinkToFit="0" vertical="bottom" wrapText="0"/>
    </xf>
    <xf borderId="1" fillId="5" fontId="8" numFmtId="166" xfId="0" applyAlignment="1" applyBorder="1" applyFont="1" applyNumberFormat="1">
      <alignment horizontal="right" shrinkToFit="0" vertical="bottom" wrapText="0"/>
    </xf>
    <xf borderId="0" fillId="0" fontId="1" numFmtId="166" xfId="0" applyAlignment="1" applyFont="1" applyNumberFormat="1">
      <alignment shrinkToFit="0" vertical="bottom" wrapText="0"/>
    </xf>
    <xf borderId="16" fillId="4" fontId="15" numFmtId="0" xfId="0" applyAlignment="1" applyBorder="1" applyFont="1">
      <alignment shrinkToFit="0" vertical="bottom" wrapText="0"/>
    </xf>
    <xf borderId="1" fillId="2" fontId="9" numFmtId="166" xfId="0" applyAlignment="1" applyBorder="1" applyFont="1" applyNumberFormat="1">
      <alignment horizontal="right" shrinkToFit="0" vertical="bottom" wrapText="0"/>
    </xf>
    <xf borderId="16" fillId="4" fontId="16" numFmtId="0" xfId="0" applyAlignment="1" applyBorder="1" applyFont="1">
      <alignment shrinkToFit="0" vertical="bottom" wrapText="1"/>
    </xf>
    <xf borderId="22" fillId="0" fontId="8" numFmtId="0" xfId="0" applyAlignment="1" applyBorder="1" applyFont="1">
      <alignment shrinkToFit="0" vertical="bottom" wrapText="0"/>
    </xf>
    <xf borderId="22" fillId="0" fontId="8" numFmtId="166" xfId="0" applyAlignment="1" applyBorder="1" applyFont="1" applyNumberFormat="1">
      <alignment shrinkToFit="0" vertical="bottom" wrapText="0"/>
    </xf>
    <xf borderId="21" fillId="5" fontId="8" numFmtId="166" xfId="0" applyAlignment="1" applyBorder="1" applyFont="1" applyNumberFormat="1">
      <alignment shrinkToFit="0" vertical="bottom" wrapText="0"/>
    </xf>
    <xf borderId="22" fillId="0" fontId="11" numFmtId="166" xfId="0" applyAlignment="1" applyBorder="1" applyFont="1" applyNumberFormat="1">
      <alignment shrinkToFit="0" vertical="bottom" wrapText="0"/>
    </xf>
    <xf borderId="16" fillId="4" fontId="16" numFmtId="0" xfId="0" applyAlignment="1" applyBorder="1" applyFont="1">
      <alignment shrinkToFit="0" vertical="bottom" wrapText="0"/>
    </xf>
    <xf borderId="1" fillId="5" fontId="9" numFmtId="166" xfId="0" applyAlignment="1" applyBorder="1" applyFont="1" applyNumberFormat="1">
      <alignment horizontal="right" shrinkToFit="0" vertical="bottom" wrapText="0"/>
    </xf>
    <xf borderId="0" fillId="0" fontId="17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0" fillId="0" fontId="18" numFmtId="166" xfId="0" applyAlignment="1" applyFont="1" applyNumberFormat="1">
      <alignment shrinkToFit="0" vertical="bottom" wrapText="0"/>
    </xf>
    <xf borderId="0" fillId="0" fontId="18" numFmtId="167" xfId="0" applyAlignment="1" applyFont="1" applyNumberFormat="1">
      <alignment shrinkToFit="0" vertical="bottom" wrapText="0"/>
    </xf>
    <xf borderId="1" fillId="5" fontId="19" numFmtId="0" xfId="0" applyAlignment="1" applyBorder="1" applyFont="1">
      <alignment shrinkToFit="0" vertical="bottom" wrapText="0"/>
    </xf>
    <xf borderId="0" fillId="0" fontId="19" numFmtId="166" xfId="0" applyAlignment="1" applyFont="1" applyNumberFormat="1">
      <alignment shrinkToFit="0" vertical="bottom" wrapText="0"/>
    </xf>
    <xf borderId="0" fillId="0" fontId="19" numFmtId="167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29.63"/>
    <col customWidth="1" min="3" max="4" width="10.0"/>
    <col customWidth="1" min="5" max="5" width="11.13"/>
    <col customWidth="1" min="6" max="6" width="12.75"/>
    <col customWidth="1" min="7" max="7" width="2.75"/>
    <col customWidth="1" min="8" max="8" width="11.38"/>
    <col customWidth="1" min="9" max="10" width="10.0"/>
  </cols>
  <sheetData>
    <row r="1" ht="22.5" customHeight="1">
      <c r="A1" s="1"/>
      <c r="B1" s="2" t="s">
        <v>0</v>
      </c>
      <c r="C1" s="1"/>
      <c r="D1" s="1"/>
      <c r="E1" s="1"/>
      <c r="F1" s="1"/>
      <c r="G1" s="3"/>
      <c r="H1" s="4"/>
    </row>
    <row r="2" ht="12.75" customHeight="1">
      <c r="A2" s="5"/>
      <c r="B2" s="5"/>
      <c r="C2" s="6"/>
      <c r="D2" s="7">
        <v>2023.0</v>
      </c>
      <c r="E2" s="6"/>
      <c r="F2" s="6"/>
      <c r="G2" s="3"/>
      <c r="H2" s="8">
        <v>2022.0</v>
      </c>
    </row>
    <row r="3" ht="22.5" customHeight="1">
      <c r="A3" s="5"/>
      <c r="B3" s="5"/>
      <c r="C3" s="9" t="s">
        <v>1</v>
      </c>
      <c r="D3" s="9" t="s">
        <v>2</v>
      </c>
      <c r="E3" s="9" t="s">
        <v>3</v>
      </c>
      <c r="F3" s="9" t="s">
        <v>4</v>
      </c>
      <c r="G3" s="3"/>
      <c r="H3" s="10" t="s">
        <v>4</v>
      </c>
    </row>
    <row r="4" ht="12.75" customHeight="1">
      <c r="A4" s="11" t="s">
        <v>5</v>
      </c>
      <c r="B4" s="12" t="s">
        <v>6</v>
      </c>
      <c r="C4" s="13">
        <f t="shared" ref="C4:F4" si="1">+SUM(C5:C8)</f>
        <v>144140.73</v>
      </c>
      <c r="D4" s="13">
        <f t="shared" si="1"/>
        <v>0</v>
      </c>
      <c r="E4" s="13">
        <f t="shared" si="1"/>
        <v>0</v>
      </c>
      <c r="F4" s="13">
        <f t="shared" si="1"/>
        <v>144140.73</v>
      </c>
      <c r="G4" s="3"/>
      <c r="H4" s="14">
        <f>+H5+H6+H7+H8</f>
        <v>61323.37</v>
      </c>
    </row>
    <row r="5" ht="22.5" customHeight="1">
      <c r="A5" s="15" t="s">
        <v>7</v>
      </c>
      <c r="B5" s="16" t="s">
        <v>8</v>
      </c>
      <c r="C5" s="17">
        <v>39593.63</v>
      </c>
      <c r="D5" s="17">
        <v>0.0</v>
      </c>
      <c r="E5" s="17">
        <v>0.0</v>
      </c>
      <c r="F5" s="17">
        <f t="shared" ref="F5:F8" si="2">+SUM(C5:E5)</f>
        <v>39593.63</v>
      </c>
      <c r="G5" s="3"/>
      <c r="H5" s="18"/>
    </row>
    <row r="6" ht="12.75" customHeight="1">
      <c r="A6" s="15" t="s">
        <v>9</v>
      </c>
      <c r="B6" s="16" t="s">
        <v>10</v>
      </c>
      <c r="C6" s="17">
        <v>102857.79</v>
      </c>
      <c r="D6" s="17">
        <v>0.0</v>
      </c>
      <c r="E6" s="17">
        <v>0.0</v>
      </c>
      <c r="F6" s="17">
        <f t="shared" si="2"/>
        <v>102857.79</v>
      </c>
      <c r="G6" s="3"/>
      <c r="H6" s="18">
        <v>60104.39</v>
      </c>
    </row>
    <row r="7" ht="22.5" customHeight="1">
      <c r="A7" s="15" t="s">
        <v>11</v>
      </c>
      <c r="B7" s="16" t="s">
        <v>12</v>
      </c>
      <c r="C7" s="17">
        <v>1358.06</v>
      </c>
      <c r="D7" s="17">
        <v>0.0</v>
      </c>
      <c r="E7" s="17">
        <v>0.0</v>
      </c>
      <c r="F7" s="17">
        <f t="shared" si="2"/>
        <v>1358.06</v>
      </c>
      <c r="G7" s="3"/>
      <c r="H7" s="18"/>
    </row>
    <row r="8" ht="22.5" customHeight="1">
      <c r="A8" s="15" t="s">
        <v>13</v>
      </c>
      <c r="B8" s="16" t="s">
        <v>14</v>
      </c>
      <c r="C8" s="17">
        <v>331.25</v>
      </c>
      <c r="D8" s="17">
        <v>0.0</v>
      </c>
      <c r="E8" s="17">
        <v>0.0</v>
      </c>
      <c r="F8" s="17">
        <f t="shared" si="2"/>
        <v>331.25</v>
      </c>
      <c r="G8" s="3"/>
      <c r="H8" s="18">
        <v>1218.98</v>
      </c>
    </row>
    <row r="9" ht="12.75" customHeight="1">
      <c r="A9" s="11" t="s">
        <v>15</v>
      </c>
      <c r="B9" s="12" t="s">
        <v>16</v>
      </c>
      <c r="C9" s="13">
        <f t="shared" ref="C9:F9" si="3">+SUM(C10:C16)</f>
        <v>183589.93</v>
      </c>
      <c r="D9" s="13">
        <f t="shared" si="3"/>
        <v>9309.37</v>
      </c>
      <c r="E9" s="13">
        <f t="shared" si="3"/>
        <v>0</v>
      </c>
      <c r="F9" s="13">
        <f t="shared" si="3"/>
        <v>192899.3</v>
      </c>
      <c r="G9" s="3"/>
      <c r="H9" s="14">
        <v>228489.14</v>
      </c>
    </row>
    <row r="10" ht="12.75" customHeight="1">
      <c r="A10" s="15" t="s">
        <v>7</v>
      </c>
      <c r="B10" s="16" t="s">
        <v>17</v>
      </c>
      <c r="C10" s="17">
        <v>62341.77</v>
      </c>
      <c r="D10" s="17">
        <v>0.0</v>
      </c>
      <c r="E10" s="17">
        <v>0.0</v>
      </c>
      <c r="F10" s="17">
        <f t="shared" ref="F10:F16" si="4">+SUM(C10:E10)</f>
        <v>62341.77</v>
      </c>
      <c r="G10" s="3"/>
      <c r="H10" s="18">
        <v>74985.04</v>
      </c>
    </row>
    <row r="11" ht="22.5" customHeight="1">
      <c r="A11" s="15" t="s">
        <v>18</v>
      </c>
      <c r="B11" s="16" t="s">
        <v>19</v>
      </c>
      <c r="C11" s="17">
        <v>2477.63</v>
      </c>
      <c r="D11" s="17">
        <v>2712.37</v>
      </c>
      <c r="E11" s="17">
        <v>0.0</v>
      </c>
      <c r="F11" s="17">
        <f t="shared" si="4"/>
        <v>5190</v>
      </c>
      <c r="G11" s="3"/>
      <c r="H11" s="18">
        <v>4995.0</v>
      </c>
    </row>
    <row r="12" ht="22.5" customHeight="1">
      <c r="A12" s="5"/>
      <c r="B12" s="16" t="s">
        <v>20</v>
      </c>
      <c r="C12" s="17">
        <v>8992.1</v>
      </c>
      <c r="D12" s="17">
        <v>0.0</v>
      </c>
      <c r="E12" s="17">
        <v>0.0</v>
      </c>
      <c r="F12" s="17">
        <f t="shared" si="4"/>
        <v>8992.1</v>
      </c>
      <c r="G12" s="3"/>
      <c r="H12" s="18">
        <v>18852.73</v>
      </c>
    </row>
    <row r="13" ht="22.5" customHeight="1">
      <c r="A13" s="15" t="s">
        <v>21</v>
      </c>
      <c r="B13" s="16" t="s">
        <v>22</v>
      </c>
      <c r="C13" s="17">
        <v>11524.38</v>
      </c>
      <c r="D13" s="17">
        <v>5265.0</v>
      </c>
      <c r="E13" s="17">
        <v>0.0</v>
      </c>
      <c r="F13" s="17">
        <f t="shared" si="4"/>
        <v>16789.38</v>
      </c>
      <c r="G13" s="3"/>
      <c r="H13" s="18">
        <v>14374.69</v>
      </c>
    </row>
    <row r="14" ht="12.75" customHeight="1">
      <c r="A14" s="5"/>
      <c r="B14" s="16" t="s">
        <v>23</v>
      </c>
      <c r="C14" s="17">
        <v>55004.3</v>
      </c>
      <c r="D14" s="17">
        <v>0.0</v>
      </c>
      <c r="E14" s="17">
        <v>0.0</v>
      </c>
      <c r="F14" s="17">
        <f t="shared" si="4"/>
        <v>55004.3</v>
      </c>
      <c r="G14" s="3"/>
      <c r="H14" s="18">
        <v>61756.41</v>
      </c>
    </row>
    <row r="15" ht="12.75" customHeight="1">
      <c r="A15" s="15" t="s">
        <v>9</v>
      </c>
      <c r="B15" s="16" t="s">
        <v>24</v>
      </c>
      <c r="C15" s="17">
        <v>3882.0</v>
      </c>
      <c r="D15" s="17">
        <v>1332.0</v>
      </c>
      <c r="E15" s="17">
        <v>0.0</v>
      </c>
      <c r="F15" s="17">
        <f t="shared" si="4"/>
        <v>5214</v>
      </c>
      <c r="G15" s="3"/>
      <c r="H15" s="18">
        <v>3766.0</v>
      </c>
    </row>
    <row r="16" ht="12.75" customHeight="1">
      <c r="A16" s="15" t="s">
        <v>25</v>
      </c>
      <c r="B16" s="16" t="s">
        <v>26</v>
      </c>
      <c r="C16" s="17">
        <v>39367.75</v>
      </c>
      <c r="D16" s="17">
        <v>0.0</v>
      </c>
      <c r="E16" s="17">
        <v>0.0</v>
      </c>
      <c r="F16" s="17">
        <f t="shared" si="4"/>
        <v>39367.75</v>
      </c>
      <c r="G16" s="19"/>
      <c r="H16" s="18">
        <v>49759.27</v>
      </c>
    </row>
    <row r="17" ht="22.5" customHeight="1">
      <c r="A17" s="15" t="s">
        <v>27</v>
      </c>
      <c r="B17" s="12" t="s">
        <v>28</v>
      </c>
      <c r="C17" s="13">
        <v>327730.66</v>
      </c>
      <c r="D17" s="13">
        <v>9309.37</v>
      </c>
      <c r="E17" s="13">
        <v>0.0</v>
      </c>
      <c r="F17" s="13">
        <v>337040.03</v>
      </c>
      <c r="G17" s="3"/>
      <c r="H17" s="14">
        <f>+H4+H9</f>
        <v>289812.51</v>
      </c>
    </row>
    <row r="18" ht="12.75" customHeight="1">
      <c r="A18" s="15" t="s">
        <v>29</v>
      </c>
      <c r="B18" s="12" t="s">
        <v>30</v>
      </c>
      <c r="C18" s="20">
        <f t="shared" ref="C18:F18" si="5">+C19+C20</f>
        <v>-158208.51</v>
      </c>
      <c r="D18" s="20">
        <f t="shared" si="5"/>
        <v>0</v>
      </c>
      <c r="E18" s="20">
        <f t="shared" si="5"/>
        <v>0</v>
      </c>
      <c r="F18" s="20">
        <f t="shared" si="5"/>
        <v>-158208.51</v>
      </c>
      <c r="G18" s="3"/>
      <c r="H18" s="14">
        <f>+H19+H20</f>
        <v>-187807.3</v>
      </c>
    </row>
    <row r="19" ht="12.75" customHeight="1">
      <c r="A19" s="15" t="s">
        <v>7</v>
      </c>
      <c r="B19" s="16" t="s">
        <v>31</v>
      </c>
      <c r="C19" s="21">
        <v>-121127.81</v>
      </c>
      <c r="D19" s="21">
        <v>0.0</v>
      </c>
      <c r="E19" s="21">
        <v>0.0</v>
      </c>
      <c r="F19" s="21">
        <f t="shared" ref="F19:F20" si="6">+SUM(C19:E19)</f>
        <v>-121127.81</v>
      </c>
      <c r="G19" s="3"/>
      <c r="H19" s="18">
        <v>-143810.8</v>
      </c>
    </row>
    <row r="20" ht="12.75" customHeight="1">
      <c r="A20" s="15" t="s">
        <v>9</v>
      </c>
      <c r="B20" s="16" t="s">
        <v>32</v>
      </c>
      <c r="C20" s="21">
        <v>-37080.7</v>
      </c>
      <c r="D20" s="21">
        <v>0.0</v>
      </c>
      <c r="E20" s="21">
        <v>0.0</v>
      </c>
      <c r="F20" s="21">
        <f t="shared" si="6"/>
        <v>-37080.7</v>
      </c>
      <c r="G20" s="3"/>
      <c r="H20" s="18">
        <v>-43996.5</v>
      </c>
    </row>
    <row r="21" ht="22.5" customHeight="1">
      <c r="A21" s="15" t="s">
        <v>33</v>
      </c>
      <c r="B21" s="12" t="s">
        <v>34</v>
      </c>
      <c r="C21" s="20">
        <f t="shared" ref="C21:F21" si="7">+C22+C30+C31</f>
        <v>-76253.38</v>
      </c>
      <c r="D21" s="20">
        <f t="shared" si="7"/>
        <v>-4201.74</v>
      </c>
      <c r="E21" s="20">
        <f t="shared" si="7"/>
        <v>0</v>
      </c>
      <c r="F21" s="20">
        <f t="shared" si="7"/>
        <v>-80455.12</v>
      </c>
      <c r="G21" s="3"/>
      <c r="H21" s="14">
        <v>-80715.32</v>
      </c>
    </row>
    <row r="22" ht="12.75" customHeight="1">
      <c r="A22" s="15" t="s">
        <v>7</v>
      </c>
      <c r="B22" s="16" t="s">
        <v>35</v>
      </c>
      <c r="C22" s="20">
        <f t="shared" ref="C22:F22" si="8">+SUM(C23:C29)</f>
        <v>-75888.08</v>
      </c>
      <c r="D22" s="20">
        <f t="shared" si="8"/>
        <v>-4201.74</v>
      </c>
      <c r="E22" s="20">
        <f t="shared" si="8"/>
        <v>0</v>
      </c>
      <c r="F22" s="20">
        <f t="shared" si="8"/>
        <v>-80089.82</v>
      </c>
      <c r="G22" s="3"/>
      <c r="H22" s="14">
        <f>+SUM(H23:H29)</f>
        <v>-80175.46</v>
      </c>
    </row>
    <row r="23" ht="22.5" customHeight="1">
      <c r="A23" s="15" t="s">
        <v>36</v>
      </c>
      <c r="B23" s="16" t="s">
        <v>37</v>
      </c>
      <c r="C23" s="21">
        <v>-27617.84</v>
      </c>
      <c r="D23" s="21">
        <v>-1691.28</v>
      </c>
      <c r="E23" s="21">
        <v>0.0</v>
      </c>
      <c r="F23" s="21">
        <f t="shared" ref="F23:F32" si="9">+SUM(C23:E23)</f>
        <v>-29309.12</v>
      </c>
      <c r="G23" s="3"/>
      <c r="H23" s="18">
        <v>-21938.49</v>
      </c>
    </row>
    <row r="24" ht="22.5" customHeight="1">
      <c r="A24" s="15" t="s">
        <v>38</v>
      </c>
      <c r="B24" s="16" t="s">
        <v>39</v>
      </c>
      <c r="C24" s="21">
        <v>-8763.96</v>
      </c>
      <c r="D24" s="21">
        <v>0.0</v>
      </c>
      <c r="E24" s="21">
        <v>0.0</v>
      </c>
      <c r="F24" s="21">
        <f t="shared" si="9"/>
        <v>-8763.96</v>
      </c>
      <c r="G24" s="3"/>
      <c r="H24" s="18">
        <v>-10526.35</v>
      </c>
    </row>
    <row r="25" ht="12.75" customHeight="1">
      <c r="A25" s="15" t="s">
        <v>40</v>
      </c>
      <c r="B25" s="16" t="s">
        <v>41</v>
      </c>
      <c r="C25" s="21">
        <v>-545.32</v>
      </c>
      <c r="D25" s="21">
        <v>-782.39</v>
      </c>
      <c r="E25" s="21">
        <v>0.0</v>
      </c>
      <c r="F25" s="21">
        <f t="shared" si="9"/>
        <v>-1327.71</v>
      </c>
      <c r="G25" s="3"/>
      <c r="H25" s="18">
        <v>-485.26</v>
      </c>
    </row>
    <row r="26" ht="22.5" customHeight="1">
      <c r="A26" s="15" t="s">
        <v>42</v>
      </c>
      <c r="B26" s="16" t="s">
        <v>43</v>
      </c>
      <c r="C26" s="21">
        <v>-2771.97</v>
      </c>
      <c r="D26" s="21">
        <v>-386.91</v>
      </c>
      <c r="E26" s="21">
        <v>0.0</v>
      </c>
      <c r="F26" s="21">
        <f t="shared" si="9"/>
        <v>-3158.88</v>
      </c>
      <c r="G26" s="3"/>
      <c r="H26" s="18">
        <v>-3744.12</v>
      </c>
    </row>
    <row r="27" ht="22.5" customHeight="1">
      <c r="A27" s="15" t="s">
        <v>44</v>
      </c>
      <c r="B27" s="16" t="s">
        <v>45</v>
      </c>
      <c r="C27" s="21">
        <v>-8854.21</v>
      </c>
      <c r="D27" s="21">
        <v>-1043.68</v>
      </c>
      <c r="E27" s="21">
        <v>0.0</v>
      </c>
      <c r="F27" s="21">
        <f t="shared" si="9"/>
        <v>-9897.89</v>
      </c>
      <c r="G27" s="3"/>
      <c r="H27" s="18">
        <v>-5741.7</v>
      </c>
    </row>
    <row r="28" ht="22.5" customHeight="1">
      <c r="A28" s="15" t="s">
        <v>46</v>
      </c>
      <c r="B28" s="16" t="s">
        <v>47</v>
      </c>
      <c r="C28" s="21">
        <v>-1116.99</v>
      </c>
      <c r="D28" s="21">
        <v>0.0</v>
      </c>
      <c r="E28" s="21">
        <v>0.0</v>
      </c>
      <c r="F28" s="21">
        <f t="shared" si="9"/>
        <v>-1116.99</v>
      </c>
      <c r="G28" s="3"/>
      <c r="H28" s="18">
        <v>-1868.61</v>
      </c>
    </row>
    <row r="29" ht="22.5" customHeight="1">
      <c r="A29" s="15" t="s">
        <v>48</v>
      </c>
      <c r="B29" s="16" t="s">
        <v>49</v>
      </c>
      <c r="C29" s="21">
        <v>-26217.79</v>
      </c>
      <c r="D29" s="21">
        <v>-297.48</v>
      </c>
      <c r="E29" s="21">
        <v>0.0</v>
      </c>
      <c r="F29" s="21">
        <f t="shared" si="9"/>
        <v>-26515.27</v>
      </c>
      <c r="G29" s="3"/>
      <c r="H29" s="18">
        <v>-35870.93</v>
      </c>
    </row>
    <row r="30" ht="12.75" customHeight="1">
      <c r="A30" s="15" t="s">
        <v>9</v>
      </c>
      <c r="B30" s="16" t="s">
        <v>50</v>
      </c>
      <c r="C30" s="20">
        <v>-65.3</v>
      </c>
      <c r="D30" s="20">
        <v>0.0</v>
      </c>
      <c r="E30" s="20">
        <v>0.0</v>
      </c>
      <c r="F30" s="20">
        <f t="shared" si="9"/>
        <v>-65.3</v>
      </c>
      <c r="G30" s="3"/>
      <c r="H30" s="14">
        <v>-239.86</v>
      </c>
    </row>
    <row r="31" ht="12.75" customHeight="1">
      <c r="A31" s="15" t="s">
        <v>13</v>
      </c>
      <c r="B31" s="16" t="s">
        <v>51</v>
      </c>
      <c r="C31" s="20">
        <v>-300.0</v>
      </c>
      <c r="D31" s="20">
        <v>0.0</v>
      </c>
      <c r="E31" s="20">
        <v>0.0</v>
      </c>
      <c r="F31" s="20">
        <f t="shared" si="9"/>
        <v>-300</v>
      </c>
      <c r="G31" s="3"/>
      <c r="H31" s="14">
        <v>-300.0</v>
      </c>
    </row>
    <row r="32" ht="12.75" customHeight="1">
      <c r="A32" s="15">
        <v>5.0</v>
      </c>
      <c r="B32" s="16" t="s">
        <v>52</v>
      </c>
      <c r="C32" s="20">
        <v>-143.07</v>
      </c>
      <c r="D32" s="20">
        <v>0.0</v>
      </c>
      <c r="E32" s="20">
        <v>0.0</v>
      </c>
      <c r="F32" s="20">
        <f t="shared" si="9"/>
        <v>-143.07</v>
      </c>
      <c r="G32" s="22"/>
      <c r="H32" s="14">
        <v>-752.24</v>
      </c>
    </row>
    <row r="33" ht="22.5" customHeight="1">
      <c r="A33" s="15" t="s">
        <v>53</v>
      </c>
      <c r="B33" s="12" t="s">
        <v>54</v>
      </c>
      <c r="C33" s="20">
        <f t="shared" ref="C33:F33" si="10">+C18+C21+C32</f>
        <v>-234604.96</v>
      </c>
      <c r="D33" s="20">
        <f t="shared" si="10"/>
        <v>-4201.74</v>
      </c>
      <c r="E33" s="20">
        <f t="shared" si="10"/>
        <v>0</v>
      </c>
      <c r="F33" s="20">
        <f t="shared" si="10"/>
        <v>-238806.7</v>
      </c>
      <c r="G33" s="3"/>
      <c r="H33" s="14">
        <f>+H18+H21+H32</f>
        <v>-269274.86</v>
      </c>
      <c r="J33" s="23"/>
    </row>
    <row r="34" ht="22.5" customHeight="1">
      <c r="A34" s="15" t="s">
        <v>55</v>
      </c>
      <c r="B34" s="12" t="s">
        <v>56</v>
      </c>
      <c r="C34" s="13">
        <f t="shared" ref="C34:F34" si="11">+C17+C33</f>
        <v>93125.7</v>
      </c>
      <c r="D34" s="13">
        <f t="shared" si="11"/>
        <v>5107.63</v>
      </c>
      <c r="E34" s="13">
        <f t="shared" si="11"/>
        <v>0</v>
      </c>
      <c r="F34" s="13">
        <f t="shared" si="11"/>
        <v>98233.33</v>
      </c>
      <c r="G34" s="3"/>
      <c r="H34" s="14">
        <f>+H17+H33</f>
        <v>20537.65</v>
      </c>
    </row>
    <row r="35" ht="22.5" customHeight="1">
      <c r="A35" s="15" t="s">
        <v>57</v>
      </c>
      <c r="B35" s="16" t="s">
        <v>58</v>
      </c>
      <c r="C35" s="17">
        <v>0.0</v>
      </c>
      <c r="D35" s="17">
        <v>0.0</v>
      </c>
      <c r="E35" s="17">
        <v>0.0</v>
      </c>
      <c r="F35" s="17">
        <v>0.0</v>
      </c>
      <c r="G35" s="3"/>
      <c r="H35" s="18"/>
    </row>
    <row r="36" ht="12.75" customHeight="1">
      <c r="A36" s="15" t="s">
        <v>59</v>
      </c>
      <c r="B36" s="16" t="s">
        <v>60</v>
      </c>
      <c r="C36" s="17">
        <v>0.0</v>
      </c>
      <c r="D36" s="17">
        <v>0.0</v>
      </c>
      <c r="E36" s="17">
        <v>0.0</v>
      </c>
      <c r="F36" s="17">
        <v>0.0</v>
      </c>
      <c r="G36" s="3"/>
      <c r="H36" s="18">
        <v>-16123.07</v>
      </c>
    </row>
    <row r="37" ht="12.75" customHeight="1">
      <c r="A37" s="15" t="s">
        <v>61</v>
      </c>
      <c r="B37" s="16" t="s">
        <v>62</v>
      </c>
      <c r="C37" s="17">
        <v>0.0</v>
      </c>
      <c r="D37" s="17">
        <v>0.0</v>
      </c>
      <c r="E37" s="17">
        <v>0.0</v>
      </c>
      <c r="F37" s="17">
        <v>0.0</v>
      </c>
      <c r="G37" s="3"/>
      <c r="H37" s="18"/>
    </row>
    <row r="38" ht="22.5" customHeight="1">
      <c r="A38" s="15" t="s">
        <v>63</v>
      </c>
      <c r="B38" s="12" t="s">
        <v>64</v>
      </c>
      <c r="C38" s="24">
        <f t="shared" ref="C38:F38" si="12">+C34</f>
        <v>93125.7</v>
      </c>
      <c r="D38" s="24">
        <f t="shared" si="12"/>
        <v>5107.63</v>
      </c>
      <c r="E38" s="24">
        <f t="shared" si="12"/>
        <v>0</v>
      </c>
      <c r="F38" s="24">
        <f t="shared" si="12"/>
        <v>98233.33</v>
      </c>
      <c r="G38" s="3"/>
      <c r="H38" s="14">
        <f>+H34+H36</f>
        <v>4414.58</v>
      </c>
    </row>
    <row r="39" ht="12.75" customHeight="1">
      <c r="A39" s="5"/>
      <c r="B39" s="25"/>
      <c r="C39" s="26"/>
      <c r="D39" s="27"/>
      <c r="E39" s="27"/>
      <c r="F39" s="27"/>
      <c r="G39" s="3"/>
      <c r="H39" s="28"/>
    </row>
    <row r="40" ht="12.75" customHeight="1">
      <c r="A40" s="15" t="s">
        <v>65</v>
      </c>
      <c r="B40" s="12" t="s">
        <v>66</v>
      </c>
      <c r="C40" s="29">
        <f t="shared" ref="C40:E40" si="13">+C41+C42</f>
        <v>1390.32</v>
      </c>
      <c r="D40" s="29">
        <f t="shared" si="13"/>
        <v>0</v>
      </c>
      <c r="E40" s="29">
        <f t="shared" si="13"/>
        <v>81539.96</v>
      </c>
      <c r="F40" s="29">
        <f>+C40+D40+E40</f>
        <v>82930.28</v>
      </c>
      <c r="G40" s="3"/>
      <c r="H40" s="18"/>
    </row>
    <row r="41" ht="22.5" customHeight="1">
      <c r="A41" s="15" t="s">
        <v>67</v>
      </c>
      <c r="B41" s="16" t="s">
        <v>68</v>
      </c>
      <c r="C41" s="17">
        <v>1390.32</v>
      </c>
      <c r="D41" s="17">
        <v>0.0</v>
      </c>
      <c r="E41" s="17">
        <v>46469.11</v>
      </c>
      <c r="F41" s="17">
        <f>+SUM(C41:E41)</f>
        <v>47859.43</v>
      </c>
      <c r="G41" s="3"/>
      <c r="H41" s="18"/>
    </row>
    <row r="42" ht="22.5" customHeight="1">
      <c r="A42" s="15" t="s">
        <v>69</v>
      </c>
      <c r="B42" s="16" t="s">
        <v>70</v>
      </c>
      <c r="C42" s="17">
        <v>0.0</v>
      </c>
      <c r="D42" s="17">
        <v>0.0</v>
      </c>
      <c r="E42" s="17">
        <v>35070.85</v>
      </c>
      <c r="F42" s="17">
        <f t="shared" ref="F42:F43" si="14">+C42+D42+E42</f>
        <v>35070.85</v>
      </c>
      <c r="G42" s="3"/>
      <c r="H42" s="18"/>
    </row>
    <row r="43" ht="12.75" customHeight="1">
      <c r="A43" s="5"/>
      <c r="B43" s="16" t="s">
        <v>71</v>
      </c>
      <c r="C43" s="17">
        <v>600.0</v>
      </c>
      <c r="D43" s="17">
        <v>0.0</v>
      </c>
      <c r="E43" s="17">
        <v>4322.33</v>
      </c>
      <c r="F43" s="17">
        <f t="shared" si="14"/>
        <v>4922.33</v>
      </c>
      <c r="G43" s="3"/>
      <c r="H43" s="18"/>
    </row>
    <row r="44" ht="22.5" customHeight="1">
      <c r="A44" s="15" t="s">
        <v>72</v>
      </c>
      <c r="B44" s="12" t="s">
        <v>73</v>
      </c>
      <c r="C44" s="13">
        <v>600.0</v>
      </c>
      <c r="D44" s="13">
        <v>0.0</v>
      </c>
      <c r="E44" s="13">
        <v>4322.33</v>
      </c>
      <c r="F44" s="13">
        <f>+SUM(C44:E44)</f>
        <v>4922.33</v>
      </c>
      <c r="G44" s="3"/>
      <c r="H44" s="18"/>
    </row>
    <row r="45" ht="13.5" customHeight="1">
      <c r="A45" s="15" t="s">
        <v>74</v>
      </c>
      <c r="B45" s="12" t="s">
        <v>75</v>
      </c>
      <c r="C45" s="20">
        <f t="shared" ref="C45:F45" si="15">+SUM(C46:C56)</f>
        <v>-11777.63</v>
      </c>
      <c r="D45" s="20">
        <f t="shared" si="15"/>
        <v>-5149.25</v>
      </c>
      <c r="E45" s="20">
        <f t="shared" si="15"/>
        <v>-87885.03</v>
      </c>
      <c r="F45" s="20">
        <f t="shared" si="15"/>
        <v>-104811.91</v>
      </c>
      <c r="G45" s="3"/>
      <c r="H45" s="18"/>
    </row>
    <row r="46" ht="12.75" customHeight="1">
      <c r="A46" s="5"/>
      <c r="B46" s="16" t="s">
        <v>37</v>
      </c>
      <c r="C46" s="21">
        <v>-726.0</v>
      </c>
      <c r="D46" s="21">
        <v>0.0</v>
      </c>
      <c r="E46" s="21">
        <v>-2661.76</v>
      </c>
      <c r="F46" s="21">
        <f t="shared" ref="F46:F55" si="16">+SUM(C46:E46)</f>
        <v>-3387.76</v>
      </c>
      <c r="G46" s="3"/>
      <c r="H46" s="18"/>
    </row>
    <row r="47" ht="12.75" customHeight="1">
      <c r="A47" s="5"/>
      <c r="B47" s="16" t="s">
        <v>32</v>
      </c>
      <c r="C47" s="21">
        <v>0.0</v>
      </c>
      <c r="D47" s="21">
        <v>0.0</v>
      </c>
      <c r="E47" s="21">
        <v>-35624.01</v>
      </c>
      <c r="F47" s="21">
        <f t="shared" si="16"/>
        <v>-35624.01</v>
      </c>
      <c r="G47" s="3"/>
      <c r="H47" s="18"/>
    </row>
    <row r="48" ht="12.75" customHeight="1">
      <c r="A48" s="5"/>
      <c r="B48" s="16" t="s">
        <v>41</v>
      </c>
      <c r="C48" s="21">
        <v>0.0</v>
      </c>
      <c r="D48" s="21">
        <v>0.0</v>
      </c>
      <c r="E48" s="21">
        <v>-205.87</v>
      </c>
      <c r="F48" s="21">
        <f t="shared" si="16"/>
        <v>-205.87</v>
      </c>
      <c r="G48" s="3"/>
      <c r="H48" s="18"/>
    </row>
    <row r="49" ht="12.75" customHeight="1">
      <c r="A49" s="5"/>
      <c r="B49" s="16" t="s">
        <v>76</v>
      </c>
      <c r="C49" s="21">
        <v>-3866.95</v>
      </c>
      <c r="D49" s="21">
        <v>0.0</v>
      </c>
      <c r="E49" s="21">
        <v>-9240.14</v>
      </c>
      <c r="F49" s="21">
        <f t="shared" si="16"/>
        <v>-13107.09</v>
      </c>
      <c r="G49" s="3"/>
      <c r="H49" s="18"/>
    </row>
    <row r="50" ht="12.75" customHeight="1">
      <c r="A50" s="5"/>
      <c r="B50" s="16" t="s">
        <v>77</v>
      </c>
      <c r="C50" s="21">
        <v>-5.9</v>
      </c>
      <c r="D50" s="21">
        <v>0.0</v>
      </c>
      <c r="E50" s="21">
        <v>-86.69</v>
      </c>
      <c r="F50" s="21">
        <f t="shared" si="16"/>
        <v>-92.59</v>
      </c>
      <c r="G50" s="3"/>
      <c r="H50" s="18"/>
    </row>
    <row r="51" ht="12.75" customHeight="1">
      <c r="A51" s="5"/>
      <c r="B51" s="16" t="s">
        <v>78</v>
      </c>
      <c r="C51" s="21">
        <v>0.0</v>
      </c>
      <c r="D51" s="21">
        <v>0.0</v>
      </c>
      <c r="E51" s="21">
        <v>-1768.29</v>
      </c>
      <c r="F51" s="21">
        <f t="shared" si="16"/>
        <v>-1768.29</v>
      </c>
      <c r="G51" s="3"/>
      <c r="H51" s="18"/>
    </row>
    <row r="52" ht="12.75" customHeight="1">
      <c r="A52" s="5"/>
      <c r="B52" s="16" t="s">
        <v>39</v>
      </c>
      <c r="C52" s="21">
        <v>0.0</v>
      </c>
      <c r="D52" s="21">
        <v>0.0</v>
      </c>
      <c r="E52" s="21">
        <v>-8635.26</v>
      </c>
      <c r="F52" s="21">
        <f t="shared" si="16"/>
        <v>-8635.26</v>
      </c>
      <c r="G52" s="3"/>
      <c r="H52" s="18"/>
    </row>
    <row r="53" ht="12.75" customHeight="1">
      <c r="A53" s="5"/>
      <c r="B53" s="16" t="s">
        <v>43</v>
      </c>
      <c r="C53" s="21">
        <v>-27.4</v>
      </c>
      <c r="D53" s="21">
        <v>-56.34</v>
      </c>
      <c r="E53" s="21">
        <v>-68.39</v>
      </c>
      <c r="F53" s="21">
        <f t="shared" si="16"/>
        <v>-152.13</v>
      </c>
      <c r="G53" s="3"/>
      <c r="H53" s="18"/>
    </row>
    <row r="54" ht="12.75" customHeight="1">
      <c r="A54" s="5"/>
      <c r="B54" s="16" t="s">
        <v>79</v>
      </c>
      <c r="C54" s="21">
        <v>-2150.17</v>
      </c>
      <c r="D54" s="21">
        <v>0.0</v>
      </c>
      <c r="E54" s="21">
        <v>-5274.88</v>
      </c>
      <c r="F54" s="21">
        <f t="shared" si="16"/>
        <v>-7425.05</v>
      </c>
      <c r="G54" s="3"/>
      <c r="H54" s="18"/>
    </row>
    <row r="55" ht="22.5" customHeight="1">
      <c r="A55" s="5"/>
      <c r="B55" s="16" t="s">
        <v>80</v>
      </c>
      <c r="C55" s="21">
        <v>-5001.21</v>
      </c>
      <c r="D55" s="21">
        <v>-5092.91</v>
      </c>
      <c r="E55" s="21">
        <v>-15976.33</v>
      </c>
      <c r="F55" s="21">
        <f t="shared" si="16"/>
        <v>-26070.45</v>
      </c>
      <c r="G55" s="3"/>
      <c r="H55" s="18"/>
    </row>
    <row r="56" ht="12.75" customHeight="1">
      <c r="A56" s="5"/>
      <c r="B56" s="16" t="s">
        <v>81</v>
      </c>
      <c r="C56" s="21">
        <v>0.0</v>
      </c>
      <c r="D56" s="21">
        <v>0.0</v>
      </c>
      <c r="E56" s="21">
        <v>-8343.41</v>
      </c>
      <c r="F56" s="21">
        <v>-8343.41</v>
      </c>
      <c r="G56" s="3"/>
      <c r="H56" s="18"/>
    </row>
    <row r="57" ht="22.5" customHeight="1">
      <c r="A57" s="11" t="s">
        <v>82</v>
      </c>
      <c r="B57" s="12" t="s">
        <v>83</v>
      </c>
      <c r="C57" s="20">
        <f t="shared" ref="C57:F57" si="17">+SUM(C58:C61)</f>
        <v>-606.21</v>
      </c>
      <c r="D57" s="20">
        <f t="shared" si="17"/>
        <v>-199.65</v>
      </c>
      <c r="E57" s="20">
        <f t="shared" si="17"/>
        <v>-54551.71</v>
      </c>
      <c r="F57" s="20">
        <f t="shared" si="17"/>
        <v>-55357.57</v>
      </c>
      <c r="G57" s="3"/>
      <c r="H57" s="18"/>
    </row>
    <row r="58" ht="12.75" customHeight="1">
      <c r="A58" s="5"/>
      <c r="B58" s="16" t="s">
        <v>84</v>
      </c>
      <c r="C58" s="21">
        <v>0.0</v>
      </c>
      <c r="D58" s="21">
        <v>0.0</v>
      </c>
      <c r="E58" s="21">
        <v>-387.56</v>
      </c>
      <c r="F58" s="21">
        <v>-387.56</v>
      </c>
      <c r="G58" s="3"/>
      <c r="H58" s="18"/>
    </row>
    <row r="59" ht="12.75" customHeight="1">
      <c r="A59" s="5"/>
      <c r="B59" s="16" t="s">
        <v>85</v>
      </c>
      <c r="C59" s="21">
        <v>0.0</v>
      </c>
      <c r="D59" s="21">
        <v>0.0</v>
      </c>
      <c r="E59" s="21">
        <v>-5116.7</v>
      </c>
      <c r="F59" s="21">
        <v>-5116.7</v>
      </c>
      <c r="G59" s="3"/>
      <c r="H59" s="18"/>
    </row>
    <row r="60" ht="12.75" customHeight="1">
      <c r="A60" s="5"/>
      <c r="B60" s="16" t="s">
        <v>86</v>
      </c>
      <c r="C60" s="21">
        <v>-606.21</v>
      </c>
      <c r="D60" s="21">
        <v>-199.65</v>
      </c>
      <c r="E60" s="21">
        <v>-25264.84</v>
      </c>
      <c r="F60" s="21">
        <v>-26070.7</v>
      </c>
      <c r="G60" s="3"/>
      <c r="H60" s="18"/>
    </row>
    <row r="61" ht="22.5" customHeight="1">
      <c r="A61" s="5"/>
      <c r="B61" s="16" t="s">
        <v>87</v>
      </c>
      <c r="C61" s="21">
        <v>0.0</v>
      </c>
      <c r="D61" s="21">
        <v>0.0</v>
      </c>
      <c r="E61" s="21">
        <v>-23782.61</v>
      </c>
      <c r="F61" s="21">
        <v>-23782.61</v>
      </c>
      <c r="G61" s="3"/>
      <c r="H61" s="18"/>
    </row>
    <row r="62" ht="21.0" customHeight="1">
      <c r="A62" s="11" t="s">
        <v>88</v>
      </c>
      <c r="B62" s="12" t="s">
        <v>89</v>
      </c>
      <c r="C62" s="20">
        <f t="shared" ref="C62:F62" si="18">+C40+C44+C45+C57</f>
        <v>-10393.52</v>
      </c>
      <c r="D62" s="20">
        <f t="shared" si="18"/>
        <v>-5348.9</v>
      </c>
      <c r="E62" s="20">
        <f t="shared" si="18"/>
        <v>-56574.45</v>
      </c>
      <c r="F62" s="20">
        <f t="shared" si="18"/>
        <v>-72316.87</v>
      </c>
      <c r="G62" s="3"/>
      <c r="H62" s="18"/>
    </row>
    <row r="63" ht="12.75" customHeight="1">
      <c r="A63" s="5"/>
      <c r="B63" s="16" t="s">
        <v>90</v>
      </c>
      <c r="C63" s="21">
        <v>0.0</v>
      </c>
      <c r="D63" s="21">
        <v>0.0</v>
      </c>
      <c r="E63" s="21">
        <v>0.0</v>
      </c>
      <c r="F63" s="21">
        <v>0.0</v>
      </c>
      <c r="G63" s="3"/>
      <c r="H63" s="18"/>
    </row>
    <row r="64" ht="12.75" customHeight="1">
      <c r="A64" s="15" t="s">
        <v>91</v>
      </c>
      <c r="B64" s="16" t="s">
        <v>92</v>
      </c>
      <c r="C64" s="21">
        <v>0.0</v>
      </c>
      <c r="D64" s="21">
        <v>0.0</v>
      </c>
      <c r="E64" s="21">
        <v>-974.37</v>
      </c>
      <c r="F64" s="21">
        <v>-974.37</v>
      </c>
      <c r="G64" s="3"/>
      <c r="H64" s="18"/>
    </row>
    <row r="65" ht="12.75" customHeight="1">
      <c r="A65" s="5"/>
      <c r="B65" s="16" t="s">
        <v>93</v>
      </c>
      <c r="C65" s="21">
        <v>0.0</v>
      </c>
      <c r="D65" s="21">
        <v>0.0</v>
      </c>
      <c r="E65" s="21">
        <v>0.0</v>
      </c>
      <c r="F65" s="21">
        <v>0.0</v>
      </c>
      <c r="G65" s="3"/>
      <c r="H65" s="18"/>
    </row>
    <row r="66" ht="22.5" customHeight="1">
      <c r="A66" s="15" t="s">
        <v>94</v>
      </c>
      <c r="B66" s="12" t="s">
        <v>95</v>
      </c>
      <c r="C66" s="21">
        <v>0.0</v>
      </c>
      <c r="D66" s="21">
        <v>0.0</v>
      </c>
      <c r="E66" s="20">
        <f>+E64</f>
        <v>-974.37</v>
      </c>
      <c r="F66" s="20">
        <v>-974.37</v>
      </c>
      <c r="G66" s="3"/>
      <c r="H66" s="18"/>
    </row>
    <row r="67" ht="33.75" customHeight="1">
      <c r="A67" s="15" t="s">
        <v>96</v>
      </c>
      <c r="B67" s="12" t="s">
        <v>97</v>
      </c>
      <c r="C67" s="20">
        <f t="shared" ref="C67:F67" si="19">+C38+C62+C66</f>
        <v>82732.18</v>
      </c>
      <c r="D67" s="20">
        <f t="shared" si="19"/>
        <v>-241.27</v>
      </c>
      <c r="E67" s="20">
        <f t="shared" si="19"/>
        <v>-57548.82</v>
      </c>
      <c r="F67" s="20">
        <f t="shared" si="19"/>
        <v>24942.09</v>
      </c>
      <c r="G67" s="3"/>
      <c r="H67" s="14">
        <f>+H38</f>
        <v>4414.58</v>
      </c>
    </row>
    <row r="68" ht="12.75" customHeight="1">
      <c r="H68" s="30"/>
    </row>
    <row r="69" ht="12.75" customHeight="1">
      <c r="E69" s="23"/>
      <c r="H69" s="30"/>
    </row>
    <row r="70" ht="12.75" customHeight="1">
      <c r="H70" s="30"/>
    </row>
    <row r="71" ht="12.75" customHeight="1">
      <c r="H71" s="30"/>
    </row>
    <row r="72" ht="12.75" customHeight="1">
      <c r="H72" s="30"/>
    </row>
    <row r="73" ht="12.75" customHeight="1">
      <c r="H73" s="30"/>
    </row>
    <row r="74" ht="12.75" customHeight="1">
      <c r="H74" s="30"/>
    </row>
    <row r="75" ht="12.75" customHeight="1">
      <c r="H75" s="30"/>
    </row>
    <row r="76" ht="12.75" customHeight="1">
      <c r="H76" s="30"/>
    </row>
    <row r="77" ht="12.75" customHeight="1">
      <c r="H77" s="30"/>
    </row>
    <row r="78" ht="12.75" customHeight="1">
      <c r="H78" s="30"/>
    </row>
    <row r="79" ht="12.75" customHeight="1">
      <c r="H79" s="30"/>
    </row>
    <row r="80" ht="12.75" customHeight="1">
      <c r="H80" s="30"/>
    </row>
    <row r="81" ht="12.75" customHeight="1">
      <c r="H81" s="30"/>
    </row>
    <row r="82" ht="12.75" customHeight="1">
      <c r="H82" s="30"/>
    </row>
    <row r="83" ht="12.75" customHeight="1">
      <c r="H83" s="30"/>
    </row>
    <row r="84" ht="12.75" customHeight="1">
      <c r="H84" s="30"/>
    </row>
    <row r="85" ht="12.75" customHeight="1">
      <c r="H85" s="30"/>
    </row>
    <row r="86" ht="12.75" customHeight="1">
      <c r="H86" s="30"/>
    </row>
    <row r="87" ht="12.75" customHeight="1">
      <c r="H87" s="30"/>
    </row>
    <row r="88" ht="12.75" customHeight="1">
      <c r="H88" s="30"/>
    </row>
    <row r="89" ht="12.75" customHeight="1">
      <c r="H89" s="30"/>
    </row>
    <row r="90" ht="12.75" customHeight="1">
      <c r="H90" s="30"/>
    </row>
    <row r="91" ht="12.75" customHeight="1">
      <c r="H91" s="30"/>
    </row>
    <row r="92" ht="12.75" customHeight="1">
      <c r="H92" s="30"/>
    </row>
    <row r="93" ht="12.75" customHeight="1">
      <c r="H93" s="30"/>
    </row>
    <row r="94" ht="12.75" customHeight="1">
      <c r="H94" s="30"/>
    </row>
    <row r="95" ht="12.75" customHeight="1">
      <c r="H95" s="30"/>
    </row>
    <row r="96" ht="12.75" customHeight="1">
      <c r="H96" s="30"/>
    </row>
    <row r="97" ht="12.75" customHeight="1">
      <c r="H97" s="30"/>
    </row>
    <row r="98" ht="12.75" customHeight="1">
      <c r="H98" s="30"/>
    </row>
    <row r="99" ht="12.75" customHeight="1">
      <c r="H99" s="30"/>
    </row>
    <row r="100" ht="12.75" customHeight="1">
      <c r="H100" s="30"/>
    </row>
    <row r="101" ht="12.75" customHeight="1">
      <c r="H101" s="30"/>
    </row>
    <row r="102" ht="12.75" customHeight="1">
      <c r="H102" s="30"/>
    </row>
    <row r="103" ht="12.75" customHeight="1">
      <c r="H103" s="30"/>
    </row>
    <row r="104" ht="12.75" customHeight="1">
      <c r="H104" s="30"/>
    </row>
    <row r="105" ht="12.75" customHeight="1">
      <c r="H105" s="30"/>
    </row>
    <row r="106" ht="12.75" customHeight="1">
      <c r="H106" s="30"/>
    </row>
    <row r="107" ht="12.75" customHeight="1">
      <c r="H107" s="30"/>
    </row>
    <row r="108" ht="12.75" customHeight="1">
      <c r="H108" s="30"/>
    </row>
    <row r="109" ht="12.75" customHeight="1">
      <c r="H109" s="30"/>
    </row>
    <row r="110" ht="12.75" customHeight="1">
      <c r="H110" s="30"/>
    </row>
    <row r="111" ht="12.75" customHeight="1">
      <c r="H111" s="30"/>
    </row>
    <row r="112" ht="12.75" customHeight="1">
      <c r="H112" s="30"/>
    </row>
    <row r="113" ht="12.75" customHeight="1">
      <c r="H113" s="30"/>
    </row>
    <row r="114" ht="12.75" customHeight="1">
      <c r="H114" s="30"/>
    </row>
    <row r="115" ht="12.75" customHeight="1">
      <c r="H115" s="30"/>
    </row>
    <row r="116" ht="12.75" customHeight="1">
      <c r="H116" s="30"/>
    </row>
    <row r="117" ht="12.75" customHeight="1">
      <c r="H117" s="30"/>
    </row>
    <row r="118" ht="12.75" customHeight="1">
      <c r="H118" s="30"/>
    </row>
    <row r="119" ht="12.75" customHeight="1">
      <c r="H119" s="30"/>
    </row>
    <row r="120" ht="12.75" customHeight="1">
      <c r="H120" s="30"/>
    </row>
    <row r="121" ht="12.75" customHeight="1">
      <c r="H121" s="30"/>
    </row>
    <row r="122" ht="12.75" customHeight="1">
      <c r="H122" s="30"/>
    </row>
    <row r="123" ht="12.75" customHeight="1">
      <c r="H123" s="30"/>
    </row>
    <row r="124" ht="12.75" customHeight="1">
      <c r="H124" s="30"/>
    </row>
    <row r="125" ht="12.75" customHeight="1">
      <c r="H125" s="30"/>
    </row>
    <row r="126" ht="12.75" customHeight="1">
      <c r="H126" s="30"/>
    </row>
    <row r="127" ht="12.75" customHeight="1">
      <c r="H127" s="30"/>
    </row>
    <row r="128" ht="12.75" customHeight="1">
      <c r="H128" s="30"/>
    </row>
    <row r="129" ht="12.75" customHeight="1">
      <c r="H129" s="30"/>
    </row>
    <row r="130" ht="12.75" customHeight="1">
      <c r="H130" s="30"/>
    </row>
    <row r="131" ht="12.75" customHeight="1">
      <c r="H131" s="30"/>
    </row>
    <row r="132" ht="12.75" customHeight="1">
      <c r="H132" s="30"/>
    </row>
    <row r="133" ht="12.75" customHeight="1">
      <c r="H133" s="30"/>
    </row>
    <row r="134" ht="12.75" customHeight="1">
      <c r="H134" s="30"/>
    </row>
    <row r="135" ht="12.75" customHeight="1">
      <c r="H135" s="30"/>
    </row>
    <row r="136" ht="12.75" customHeight="1">
      <c r="H136" s="30"/>
    </row>
    <row r="137" ht="12.75" customHeight="1">
      <c r="H137" s="30"/>
    </row>
    <row r="138" ht="12.75" customHeight="1">
      <c r="H138" s="30"/>
    </row>
    <row r="139" ht="12.75" customHeight="1">
      <c r="H139" s="30"/>
    </row>
    <row r="140" ht="12.75" customHeight="1">
      <c r="H140" s="30"/>
    </row>
    <row r="141" ht="12.75" customHeight="1">
      <c r="H141" s="30"/>
    </row>
    <row r="142" ht="12.75" customHeight="1">
      <c r="H142" s="30"/>
    </row>
    <row r="143" ht="12.75" customHeight="1">
      <c r="H143" s="30"/>
    </row>
    <row r="144" ht="12.75" customHeight="1">
      <c r="H144" s="30"/>
    </row>
    <row r="145" ht="12.75" customHeight="1">
      <c r="H145" s="30"/>
    </row>
    <row r="146" ht="12.75" customHeight="1">
      <c r="H146" s="30"/>
    </row>
    <row r="147" ht="12.75" customHeight="1">
      <c r="H147" s="30"/>
    </row>
    <row r="148" ht="12.75" customHeight="1">
      <c r="H148" s="30"/>
    </row>
    <row r="149" ht="12.75" customHeight="1">
      <c r="H149" s="30"/>
    </row>
    <row r="150" ht="12.75" customHeight="1">
      <c r="H150" s="30"/>
    </row>
    <row r="151" ht="12.75" customHeight="1">
      <c r="H151" s="30"/>
    </row>
    <row r="152" ht="12.75" customHeight="1">
      <c r="H152" s="30"/>
    </row>
    <row r="153" ht="12.75" customHeight="1">
      <c r="H153" s="30"/>
    </row>
    <row r="154" ht="12.75" customHeight="1">
      <c r="H154" s="30"/>
    </row>
    <row r="155" ht="12.75" customHeight="1">
      <c r="H155" s="30"/>
    </row>
    <row r="156" ht="12.75" customHeight="1">
      <c r="H156" s="30"/>
    </row>
    <row r="157" ht="12.75" customHeight="1">
      <c r="H157" s="30"/>
    </row>
    <row r="158" ht="12.75" customHeight="1">
      <c r="H158" s="30"/>
    </row>
    <row r="159" ht="12.75" customHeight="1">
      <c r="H159" s="30"/>
    </row>
    <row r="160" ht="12.75" customHeight="1">
      <c r="H160" s="30"/>
    </row>
    <row r="161" ht="12.75" customHeight="1">
      <c r="H161" s="30"/>
    </row>
    <row r="162" ht="12.75" customHeight="1">
      <c r="H162" s="30"/>
    </row>
    <row r="163" ht="12.75" customHeight="1">
      <c r="H163" s="30"/>
    </row>
    <row r="164" ht="12.75" customHeight="1">
      <c r="H164" s="30"/>
    </row>
    <row r="165" ht="12.75" customHeight="1">
      <c r="H165" s="30"/>
    </row>
    <row r="166" ht="12.75" customHeight="1">
      <c r="H166" s="30"/>
    </row>
    <row r="167" ht="12.75" customHeight="1">
      <c r="H167" s="30"/>
    </row>
    <row r="168" ht="12.75" customHeight="1">
      <c r="H168" s="30"/>
    </row>
    <row r="169" ht="12.75" customHeight="1">
      <c r="H169" s="30"/>
    </row>
    <row r="170" ht="12.75" customHeight="1">
      <c r="H170" s="30"/>
    </row>
    <row r="171" ht="12.75" customHeight="1">
      <c r="H171" s="30"/>
    </row>
    <row r="172" ht="12.75" customHeight="1">
      <c r="H172" s="30"/>
    </row>
    <row r="173" ht="12.75" customHeight="1">
      <c r="H173" s="30"/>
    </row>
    <row r="174" ht="12.75" customHeight="1">
      <c r="H174" s="30"/>
    </row>
    <row r="175" ht="12.75" customHeight="1">
      <c r="H175" s="30"/>
    </row>
    <row r="176" ht="12.75" customHeight="1">
      <c r="H176" s="30"/>
    </row>
    <row r="177" ht="12.75" customHeight="1">
      <c r="H177" s="30"/>
    </row>
    <row r="178" ht="12.75" customHeight="1">
      <c r="H178" s="30"/>
    </row>
    <row r="179" ht="12.75" customHeight="1">
      <c r="H179" s="30"/>
    </row>
    <row r="180" ht="12.75" customHeight="1">
      <c r="H180" s="30"/>
    </row>
    <row r="181" ht="12.75" customHeight="1">
      <c r="H181" s="30"/>
    </row>
    <row r="182" ht="12.75" customHeight="1">
      <c r="H182" s="30"/>
    </row>
    <row r="183" ht="12.75" customHeight="1">
      <c r="H183" s="30"/>
    </row>
    <row r="184" ht="12.75" customHeight="1">
      <c r="H184" s="30"/>
    </row>
    <row r="185" ht="12.75" customHeight="1">
      <c r="H185" s="30"/>
    </row>
    <row r="186" ht="12.75" customHeight="1">
      <c r="H186" s="30"/>
    </row>
    <row r="187" ht="12.75" customHeight="1">
      <c r="H187" s="30"/>
    </row>
    <row r="188" ht="12.75" customHeight="1">
      <c r="H188" s="30"/>
    </row>
    <row r="189" ht="12.75" customHeight="1">
      <c r="H189" s="30"/>
    </row>
    <row r="190" ht="12.75" customHeight="1">
      <c r="H190" s="30"/>
    </row>
    <row r="191" ht="12.75" customHeight="1">
      <c r="H191" s="30"/>
    </row>
    <row r="192" ht="12.75" customHeight="1">
      <c r="H192" s="30"/>
    </row>
    <row r="193" ht="12.75" customHeight="1">
      <c r="H193" s="30"/>
    </row>
    <row r="194" ht="12.75" customHeight="1">
      <c r="H194" s="30"/>
    </row>
    <row r="195" ht="12.75" customHeight="1">
      <c r="H195" s="30"/>
    </row>
    <row r="196" ht="12.75" customHeight="1">
      <c r="H196" s="30"/>
    </row>
    <row r="197" ht="12.75" customHeight="1">
      <c r="H197" s="30"/>
    </row>
    <row r="198" ht="12.75" customHeight="1">
      <c r="H198" s="30"/>
    </row>
    <row r="199" ht="12.75" customHeight="1">
      <c r="H199" s="30"/>
    </row>
    <row r="200" ht="12.75" customHeight="1">
      <c r="H200" s="30"/>
    </row>
    <row r="201" ht="12.75" customHeight="1">
      <c r="H201" s="30"/>
    </row>
    <row r="202" ht="12.75" customHeight="1">
      <c r="H202" s="30"/>
    </row>
    <row r="203" ht="12.75" customHeight="1">
      <c r="H203" s="30"/>
    </row>
    <row r="204" ht="12.75" customHeight="1">
      <c r="H204" s="30"/>
    </row>
    <row r="205" ht="12.75" customHeight="1">
      <c r="H205" s="30"/>
    </row>
    <row r="206" ht="12.75" customHeight="1">
      <c r="H206" s="30"/>
    </row>
    <row r="207" ht="12.75" customHeight="1">
      <c r="H207" s="30"/>
    </row>
    <row r="208" ht="12.75" customHeight="1">
      <c r="H208" s="30"/>
    </row>
    <row r="209" ht="12.75" customHeight="1">
      <c r="H209" s="30"/>
    </row>
    <row r="210" ht="12.75" customHeight="1">
      <c r="H210" s="30"/>
    </row>
    <row r="211" ht="12.75" customHeight="1">
      <c r="H211" s="30"/>
    </row>
    <row r="212" ht="12.75" customHeight="1">
      <c r="H212" s="30"/>
    </row>
    <row r="213" ht="12.75" customHeight="1">
      <c r="H213" s="30"/>
    </row>
    <row r="214" ht="12.75" customHeight="1">
      <c r="H214" s="30"/>
    </row>
    <row r="215" ht="12.75" customHeight="1">
      <c r="H215" s="30"/>
    </row>
    <row r="216" ht="12.75" customHeight="1">
      <c r="H216" s="30"/>
    </row>
    <row r="217" ht="12.75" customHeight="1">
      <c r="H217" s="30"/>
    </row>
    <row r="218" ht="12.75" customHeight="1">
      <c r="H218" s="30"/>
    </row>
    <row r="219" ht="12.75" customHeight="1">
      <c r="H219" s="30"/>
    </row>
    <row r="220" ht="12.75" customHeight="1">
      <c r="H220" s="30"/>
    </row>
    <row r="221" ht="12.75" customHeight="1">
      <c r="H221" s="30"/>
    </row>
    <row r="222" ht="12.75" customHeight="1">
      <c r="H222" s="30"/>
    </row>
    <row r="223" ht="12.75" customHeight="1">
      <c r="H223" s="30"/>
    </row>
    <row r="224" ht="12.75" customHeight="1">
      <c r="H224" s="30"/>
    </row>
    <row r="225" ht="12.75" customHeight="1">
      <c r="H225" s="30"/>
    </row>
    <row r="226" ht="12.75" customHeight="1">
      <c r="H226" s="30"/>
    </row>
    <row r="227" ht="12.75" customHeight="1">
      <c r="H227" s="30"/>
    </row>
    <row r="228" ht="12.75" customHeight="1">
      <c r="H228" s="30"/>
    </row>
    <row r="229" ht="12.75" customHeight="1">
      <c r="H229" s="30"/>
    </row>
    <row r="230" ht="12.75" customHeight="1">
      <c r="H230" s="30"/>
    </row>
    <row r="231" ht="12.75" customHeight="1">
      <c r="H231" s="30"/>
    </row>
    <row r="232" ht="12.75" customHeight="1">
      <c r="H232" s="30"/>
    </row>
    <row r="233" ht="12.75" customHeight="1">
      <c r="H233" s="30"/>
    </row>
    <row r="234" ht="12.75" customHeight="1">
      <c r="H234" s="30"/>
    </row>
    <row r="235" ht="12.75" customHeight="1">
      <c r="H235" s="30"/>
    </row>
    <row r="236" ht="12.75" customHeight="1">
      <c r="H236" s="30"/>
    </row>
    <row r="237" ht="12.75" customHeight="1">
      <c r="H237" s="30"/>
    </row>
    <row r="238" ht="12.75" customHeight="1">
      <c r="H238" s="30"/>
    </row>
    <row r="239" ht="12.75" customHeight="1">
      <c r="H239" s="30"/>
    </row>
    <row r="240" ht="12.75" customHeight="1">
      <c r="H240" s="30"/>
    </row>
    <row r="241" ht="12.75" customHeight="1">
      <c r="H241" s="30"/>
    </row>
    <row r="242" ht="12.75" customHeight="1">
      <c r="H242" s="30"/>
    </row>
    <row r="243" ht="12.75" customHeight="1">
      <c r="H243" s="30"/>
    </row>
    <row r="244" ht="12.75" customHeight="1">
      <c r="H244" s="30"/>
    </row>
    <row r="245" ht="12.75" customHeight="1">
      <c r="H245" s="30"/>
    </row>
    <row r="246" ht="12.75" customHeight="1">
      <c r="H246" s="30"/>
    </row>
    <row r="247" ht="12.75" customHeight="1">
      <c r="H247" s="30"/>
    </row>
    <row r="248" ht="12.75" customHeight="1">
      <c r="H248" s="30"/>
    </row>
    <row r="249" ht="12.75" customHeight="1">
      <c r="H249" s="30"/>
    </row>
    <row r="250" ht="12.75" customHeight="1">
      <c r="H250" s="30"/>
    </row>
    <row r="251" ht="12.75" customHeight="1">
      <c r="H251" s="30"/>
    </row>
    <row r="252" ht="12.75" customHeight="1">
      <c r="H252" s="30"/>
    </row>
    <row r="253" ht="12.75" customHeight="1">
      <c r="H253" s="30"/>
    </row>
    <row r="254" ht="12.75" customHeight="1">
      <c r="H254" s="30"/>
    </row>
    <row r="255" ht="12.75" customHeight="1">
      <c r="H255" s="30"/>
    </row>
    <row r="256" ht="12.75" customHeight="1">
      <c r="H256" s="30"/>
    </row>
    <row r="257" ht="12.75" customHeight="1">
      <c r="H257" s="30"/>
    </row>
    <row r="258" ht="12.75" customHeight="1">
      <c r="H258" s="30"/>
    </row>
    <row r="259" ht="12.75" customHeight="1">
      <c r="H259" s="30"/>
    </row>
    <row r="260" ht="12.75" customHeight="1">
      <c r="H260" s="30"/>
    </row>
    <row r="261" ht="12.75" customHeight="1">
      <c r="H261" s="30"/>
    </row>
    <row r="262" ht="12.75" customHeight="1">
      <c r="H262" s="30"/>
    </row>
    <row r="263" ht="12.75" customHeight="1">
      <c r="H263" s="30"/>
    </row>
    <row r="264" ht="12.75" customHeight="1">
      <c r="H264" s="30"/>
    </row>
    <row r="265" ht="12.75" customHeight="1">
      <c r="H265" s="30"/>
    </row>
    <row r="266" ht="12.75" customHeight="1">
      <c r="H266" s="30"/>
    </row>
    <row r="267" ht="12.75" customHeight="1">
      <c r="H267" s="30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30.38"/>
    <col customWidth="1" min="3" max="20" width="10.63"/>
    <col customWidth="1" min="21" max="21" width="1.13"/>
    <col customWidth="1" min="22" max="22" width="8.38"/>
    <col customWidth="1" min="23" max="24" width="7.88"/>
    <col customWidth="1" min="25" max="25" width="9.88"/>
    <col customWidth="1" min="26" max="27" width="12.63"/>
  </cols>
  <sheetData>
    <row r="1" ht="15.75" customHeight="1">
      <c r="A1" s="31"/>
      <c r="B1" s="31"/>
      <c r="C1" s="31"/>
      <c r="D1" s="31"/>
      <c r="E1" s="31"/>
      <c r="F1" s="32"/>
      <c r="G1" s="31"/>
      <c r="H1" s="33" t="s">
        <v>98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1"/>
      <c r="U1" s="35"/>
      <c r="V1" s="36"/>
      <c r="W1" s="36"/>
      <c r="X1" s="36"/>
      <c r="Y1" s="36"/>
      <c r="Z1" s="37"/>
      <c r="AA1" s="37"/>
    </row>
    <row r="2" ht="22.5" customHeight="1">
      <c r="A2" s="31"/>
      <c r="B2" s="31"/>
      <c r="C2" s="38" t="s">
        <v>99</v>
      </c>
      <c r="D2" s="39" t="s">
        <v>100</v>
      </c>
      <c r="E2" s="34"/>
      <c r="F2" s="34"/>
      <c r="G2" s="34"/>
      <c r="H2" s="40" t="s">
        <v>101</v>
      </c>
      <c r="I2" s="40" t="s">
        <v>102</v>
      </c>
      <c r="J2" s="41" t="s">
        <v>102</v>
      </c>
      <c r="K2" s="41" t="s">
        <v>103</v>
      </c>
      <c r="L2" s="40" t="s">
        <v>104</v>
      </c>
      <c r="M2" s="40" t="s">
        <v>104</v>
      </c>
      <c r="N2" s="40" t="s">
        <v>105</v>
      </c>
      <c r="O2" s="41" t="s">
        <v>106</v>
      </c>
      <c r="P2" s="42" t="s">
        <v>106</v>
      </c>
      <c r="Q2" s="42" t="s">
        <v>107</v>
      </c>
      <c r="R2" s="42" t="s">
        <v>107</v>
      </c>
      <c r="S2" s="42" t="s">
        <v>108</v>
      </c>
      <c r="T2" s="43"/>
      <c r="U2" s="44"/>
      <c r="V2" s="45" t="s">
        <v>109</v>
      </c>
      <c r="W2" s="46" t="s">
        <v>98</v>
      </c>
      <c r="X2" s="47"/>
      <c r="Y2" s="48"/>
      <c r="Z2" s="37"/>
      <c r="AA2" s="37"/>
    </row>
    <row r="3" ht="62.25" customHeight="1">
      <c r="A3" s="31"/>
      <c r="B3" s="31"/>
      <c r="C3" s="49" t="s">
        <v>110</v>
      </c>
      <c r="D3" s="50" t="s">
        <v>111</v>
      </c>
      <c r="E3" s="50" t="s">
        <v>112</v>
      </c>
      <c r="F3" s="51" t="s">
        <v>113</v>
      </c>
      <c r="G3" s="52" t="s">
        <v>114</v>
      </c>
      <c r="H3" s="52" t="s">
        <v>115</v>
      </c>
      <c r="I3" s="50" t="s">
        <v>112</v>
      </c>
      <c r="J3" s="53" t="s">
        <v>116</v>
      </c>
      <c r="K3" s="53" t="s">
        <v>117</v>
      </c>
      <c r="L3" s="50" t="s">
        <v>118</v>
      </c>
      <c r="M3" s="50" t="s">
        <v>119</v>
      </c>
      <c r="N3" s="50" t="s">
        <v>120</v>
      </c>
      <c r="O3" s="53" t="s">
        <v>121</v>
      </c>
      <c r="P3" s="54" t="s">
        <v>122</v>
      </c>
      <c r="Q3" s="54" t="s">
        <v>123</v>
      </c>
      <c r="R3" s="52" t="s">
        <v>124</v>
      </c>
      <c r="S3" s="53" t="s">
        <v>125</v>
      </c>
      <c r="T3" s="55" t="s">
        <v>126</v>
      </c>
      <c r="U3" s="56"/>
      <c r="V3" s="57" t="s">
        <v>2</v>
      </c>
      <c r="W3" s="58" t="s">
        <v>127</v>
      </c>
      <c r="X3" s="58" t="s">
        <v>128</v>
      </c>
      <c r="Y3" s="59" t="s">
        <v>4</v>
      </c>
      <c r="Z3" s="37"/>
      <c r="AA3" s="37"/>
    </row>
    <row r="4" ht="27.0" customHeight="1">
      <c r="A4" s="60" t="s">
        <v>129</v>
      </c>
      <c r="B4" s="61"/>
      <c r="C4" s="62">
        <v>0.01</v>
      </c>
      <c r="D4" s="63">
        <v>0.0195</v>
      </c>
      <c r="E4" s="63">
        <v>0.3077</v>
      </c>
      <c r="F4" s="63">
        <v>0.0317</v>
      </c>
      <c r="G4" s="63">
        <v>0.0669</v>
      </c>
      <c r="H4" s="63">
        <v>0.0323</v>
      </c>
      <c r="I4" s="63">
        <v>0.471</v>
      </c>
      <c r="J4" s="64">
        <v>0.1</v>
      </c>
      <c r="K4" s="64">
        <v>0.5</v>
      </c>
      <c r="L4" s="63">
        <v>0.0286</v>
      </c>
      <c r="M4" s="63">
        <v>0.002</v>
      </c>
      <c r="N4" s="63">
        <v>0.0499</v>
      </c>
      <c r="O4" s="65">
        <v>0.275</v>
      </c>
      <c r="P4" s="66">
        <v>0.1488</v>
      </c>
      <c r="Q4" s="66">
        <v>0.045</v>
      </c>
      <c r="R4" s="67" t="s">
        <v>130</v>
      </c>
      <c r="S4" s="66">
        <v>0.1414</v>
      </c>
      <c r="T4" s="68"/>
      <c r="U4" s="69"/>
      <c r="V4" s="70">
        <v>1.0</v>
      </c>
      <c r="W4" s="62">
        <v>1.0</v>
      </c>
      <c r="X4" s="71">
        <v>1.0</v>
      </c>
      <c r="Y4" s="72"/>
      <c r="Z4" s="37"/>
      <c r="AA4" s="37"/>
    </row>
    <row r="5" ht="15.75" customHeight="1">
      <c r="A5" s="73" t="s">
        <v>5</v>
      </c>
      <c r="B5" s="73" t="s">
        <v>131</v>
      </c>
      <c r="C5" s="74">
        <f t="shared" ref="C5:F5" si="1">C6+C7</f>
        <v>48951.93</v>
      </c>
      <c r="D5" s="74">
        <f t="shared" si="1"/>
        <v>1738.2</v>
      </c>
      <c r="E5" s="74">
        <f t="shared" si="1"/>
        <v>0</v>
      </c>
      <c r="F5" s="74">
        <f t="shared" si="1"/>
        <v>0</v>
      </c>
      <c r="G5" s="74">
        <v>6877.49</v>
      </c>
      <c r="H5" s="74">
        <f>H6+H7</f>
        <v>294.52</v>
      </c>
      <c r="I5" s="74">
        <v>0.0</v>
      </c>
      <c r="J5" s="74">
        <v>0.0</v>
      </c>
      <c r="K5" s="74">
        <v>0.0</v>
      </c>
      <c r="L5" s="75">
        <f t="shared" ref="L5:T5" si="2">L6+L7</f>
        <v>5073.17</v>
      </c>
      <c r="M5" s="74">
        <f t="shared" si="2"/>
        <v>1589.34</v>
      </c>
      <c r="N5" s="74">
        <f t="shared" si="2"/>
        <v>2996.6</v>
      </c>
      <c r="O5" s="74">
        <f t="shared" si="2"/>
        <v>0</v>
      </c>
      <c r="P5" s="74">
        <f t="shared" si="2"/>
        <v>399.89</v>
      </c>
      <c r="Q5" s="74">
        <f t="shared" si="2"/>
        <v>13618.82</v>
      </c>
      <c r="R5" s="74">
        <f t="shared" si="2"/>
        <v>0</v>
      </c>
      <c r="S5" s="76">
        <f t="shared" si="2"/>
        <v>0</v>
      </c>
      <c r="T5" s="76">
        <f t="shared" si="2"/>
        <v>81539.96</v>
      </c>
      <c r="U5" s="77"/>
      <c r="V5" s="76">
        <f t="shared" ref="V5:X5" si="3">V6+V7</f>
        <v>0</v>
      </c>
      <c r="W5" s="76">
        <f t="shared" si="3"/>
        <v>0</v>
      </c>
      <c r="X5" s="76">
        <f t="shared" si="3"/>
        <v>0</v>
      </c>
      <c r="Y5" s="78">
        <f t="shared" ref="Y5:Y15" si="4">+SUM(T5:X5)</f>
        <v>81539.96</v>
      </c>
      <c r="Z5" s="37"/>
      <c r="AA5" s="37"/>
    </row>
    <row r="6" ht="15.75" customHeight="1">
      <c r="A6" s="79" t="s">
        <v>132</v>
      </c>
      <c r="B6" s="79" t="s">
        <v>133</v>
      </c>
      <c r="C6" s="80">
        <v>30975.42</v>
      </c>
      <c r="D6" s="80">
        <v>1738.2</v>
      </c>
      <c r="E6" s="80">
        <v>0.0</v>
      </c>
      <c r="F6" s="80">
        <v>0.0</v>
      </c>
      <c r="G6" s="80">
        <v>6877.49</v>
      </c>
      <c r="H6" s="80">
        <v>294.52</v>
      </c>
      <c r="I6" s="80">
        <v>0.0</v>
      </c>
      <c r="J6" s="80">
        <v>0.0</v>
      </c>
      <c r="K6" s="80">
        <v>0.0</v>
      </c>
      <c r="L6" s="81">
        <v>2594.81</v>
      </c>
      <c r="M6" s="80">
        <v>553.51</v>
      </c>
      <c r="N6" s="80">
        <v>1102.52</v>
      </c>
      <c r="O6" s="80">
        <v>0.0</v>
      </c>
      <c r="P6" s="80">
        <v>399.89</v>
      </c>
      <c r="Q6" s="80">
        <v>1932.75</v>
      </c>
      <c r="R6" s="80">
        <v>0.0</v>
      </c>
      <c r="S6" s="82">
        <v>0.0</v>
      </c>
      <c r="T6" s="83">
        <f t="shared" ref="T6:T10" si="5">SUM(C6:S6)</f>
        <v>46469.11</v>
      </c>
      <c r="U6" s="82"/>
      <c r="V6" s="82">
        <v>0.0</v>
      </c>
      <c r="W6" s="82">
        <v>0.0</v>
      </c>
      <c r="X6" s="82">
        <v>0.0</v>
      </c>
      <c r="Y6" s="80">
        <f t="shared" si="4"/>
        <v>46469.11</v>
      </c>
      <c r="Z6" s="37"/>
      <c r="AA6" s="37"/>
    </row>
    <row r="7" ht="15.75" customHeight="1">
      <c r="A7" s="79" t="s">
        <v>134</v>
      </c>
      <c r="B7" s="79" t="s">
        <v>135</v>
      </c>
      <c r="C7" s="80">
        <v>17976.51</v>
      </c>
      <c r="D7" s="80">
        <v>0.0</v>
      </c>
      <c r="E7" s="80">
        <v>0.0</v>
      </c>
      <c r="F7" s="80">
        <v>0.0</v>
      </c>
      <c r="G7" s="80">
        <v>0.0</v>
      </c>
      <c r="H7" s="80">
        <v>0.0</v>
      </c>
      <c r="I7" s="80">
        <v>0.0</v>
      </c>
      <c r="J7" s="80">
        <v>0.0</v>
      </c>
      <c r="K7" s="80">
        <v>0.0</v>
      </c>
      <c r="L7" s="81">
        <v>2478.36</v>
      </c>
      <c r="M7" s="80">
        <v>1035.83</v>
      </c>
      <c r="N7" s="80">
        <v>1894.08</v>
      </c>
      <c r="O7" s="80">
        <v>0.0</v>
      </c>
      <c r="P7" s="80">
        <v>0.0</v>
      </c>
      <c r="Q7" s="80">
        <v>11686.07</v>
      </c>
      <c r="R7" s="80">
        <v>0.0</v>
      </c>
      <c r="S7" s="82">
        <v>0.0</v>
      </c>
      <c r="T7" s="83">
        <f t="shared" si="5"/>
        <v>35070.85</v>
      </c>
      <c r="U7" s="82"/>
      <c r="V7" s="82">
        <v>0.0</v>
      </c>
      <c r="W7" s="82">
        <v>0.0</v>
      </c>
      <c r="X7" s="82">
        <v>0.0</v>
      </c>
      <c r="Y7" s="80">
        <f t="shared" si="4"/>
        <v>35070.85</v>
      </c>
      <c r="Z7" s="37"/>
      <c r="AA7" s="37"/>
    </row>
    <row r="8" ht="15.75" customHeight="1">
      <c r="A8" s="73" t="s">
        <v>136</v>
      </c>
      <c r="B8" s="73" t="s">
        <v>137</v>
      </c>
      <c r="C8" s="80">
        <f t="shared" ref="C8:E8" si="6">C9+C10</f>
        <v>13.1</v>
      </c>
      <c r="D8" s="80">
        <f t="shared" si="6"/>
        <v>68.7</v>
      </c>
      <c r="E8" s="80">
        <f t="shared" si="6"/>
        <v>3529.32</v>
      </c>
      <c r="F8" s="80">
        <v>0.0</v>
      </c>
      <c r="G8" s="80">
        <v>0.0</v>
      </c>
      <c r="H8" s="80">
        <f>H9+H10</f>
        <v>0</v>
      </c>
      <c r="I8" s="80">
        <f>I9</f>
        <v>711.21</v>
      </c>
      <c r="J8" s="82">
        <v>0.0</v>
      </c>
      <c r="K8" s="82">
        <v>0.0</v>
      </c>
      <c r="L8" s="81">
        <f t="shared" ref="L8:S8" si="7">L9+L10</f>
        <v>0</v>
      </c>
      <c r="M8" s="81">
        <f t="shared" si="7"/>
        <v>0</v>
      </c>
      <c r="N8" s="80">
        <f t="shared" si="7"/>
        <v>0</v>
      </c>
      <c r="O8" s="80">
        <f t="shared" si="7"/>
        <v>0</v>
      </c>
      <c r="P8" s="80">
        <f t="shared" si="7"/>
        <v>0</v>
      </c>
      <c r="Q8" s="80">
        <f t="shared" si="7"/>
        <v>0</v>
      </c>
      <c r="R8" s="80">
        <f t="shared" si="7"/>
        <v>0</v>
      </c>
      <c r="S8" s="82">
        <f t="shared" si="7"/>
        <v>0</v>
      </c>
      <c r="T8" s="84">
        <f t="shared" si="5"/>
        <v>4322.33</v>
      </c>
      <c r="U8" s="82"/>
      <c r="V8" s="82">
        <f t="shared" ref="V8:X8" si="8">V9+V10</f>
        <v>0</v>
      </c>
      <c r="W8" s="82">
        <f t="shared" si="8"/>
        <v>0</v>
      </c>
      <c r="X8" s="82">
        <f t="shared" si="8"/>
        <v>0</v>
      </c>
      <c r="Y8" s="74">
        <f t="shared" si="4"/>
        <v>4322.33</v>
      </c>
      <c r="Z8" s="37"/>
      <c r="AA8" s="37"/>
    </row>
    <row r="9" ht="15.75" customHeight="1">
      <c r="A9" s="79" t="s">
        <v>132</v>
      </c>
      <c r="B9" s="79" t="s">
        <v>138</v>
      </c>
      <c r="C9" s="80">
        <v>13.1</v>
      </c>
      <c r="D9" s="80">
        <v>68.7</v>
      </c>
      <c r="E9" s="80">
        <v>3529.32</v>
      </c>
      <c r="F9" s="80">
        <v>0.0</v>
      </c>
      <c r="G9" s="80">
        <v>0.0</v>
      </c>
      <c r="H9" s="80">
        <v>0.0</v>
      </c>
      <c r="I9" s="80">
        <v>711.21</v>
      </c>
      <c r="J9" s="82">
        <v>0.0</v>
      </c>
      <c r="K9" s="82">
        <v>0.0</v>
      </c>
      <c r="L9" s="80">
        <v>0.0</v>
      </c>
      <c r="M9" s="80">
        <v>0.0</v>
      </c>
      <c r="N9" s="80">
        <v>0.0</v>
      </c>
      <c r="O9" s="80">
        <v>0.0</v>
      </c>
      <c r="P9" s="80">
        <v>0.0</v>
      </c>
      <c r="Q9" s="80">
        <v>0.0</v>
      </c>
      <c r="R9" s="80">
        <v>0.0</v>
      </c>
      <c r="S9" s="82">
        <v>0.0</v>
      </c>
      <c r="T9" s="83">
        <f t="shared" si="5"/>
        <v>4322.33</v>
      </c>
      <c r="U9" s="82"/>
      <c r="V9" s="82">
        <v>0.0</v>
      </c>
      <c r="W9" s="82">
        <v>0.0</v>
      </c>
      <c r="X9" s="82">
        <v>0.0</v>
      </c>
      <c r="Y9" s="80">
        <f t="shared" si="4"/>
        <v>4322.33</v>
      </c>
      <c r="Z9" s="37"/>
      <c r="AA9" s="37"/>
    </row>
    <row r="10" ht="15.75" customHeight="1">
      <c r="A10" s="85" t="s">
        <v>134</v>
      </c>
      <c r="B10" s="85" t="s">
        <v>139</v>
      </c>
      <c r="C10" s="86">
        <v>0.0</v>
      </c>
      <c r="D10" s="86">
        <v>0.0</v>
      </c>
      <c r="E10" s="86">
        <v>0.0</v>
      </c>
      <c r="F10" s="80">
        <v>0.0</v>
      </c>
      <c r="G10" s="80">
        <v>0.0</v>
      </c>
      <c r="H10" s="80">
        <v>0.0</v>
      </c>
      <c r="I10" s="80">
        <v>0.0</v>
      </c>
      <c r="J10" s="80">
        <v>0.0</v>
      </c>
      <c r="K10" s="80">
        <v>0.0</v>
      </c>
      <c r="L10" s="80">
        <v>0.0</v>
      </c>
      <c r="M10" s="80">
        <v>0.0</v>
      </c>
      <c r="N10" s="86">
        <v>0.0</v>
      </c>
      <c r="O10" s="86">
        <v>0.0</v>
      </c>
      <c r="P10" s="86">
        <v>0.0</v>
      </c>
      <c r="Q10" s="86">
        <v>0.0</v>
      </c>
      <c r="R10" s="86">
        <v>0.0</v>
      </c>
      <c r="S10" s="87">
        <v>0.0</v>
      </c>
      <c r="T10" s="83">
        <f t="shared" si="5"/>
        <v>0</v>
      </c>
      <c r="U10" s="87"/>
      <c r="V10" s="87">
        <v>0.0</v>
      </c>
      <c r="W10" s="87">
        <v>0.0</v>
      </c>
      <c r="X10" s="87">
        <v>0.0</v>
      </c>
      <c r="Y10" s="80">
        <f t="shared" si="4"/>
        <v>0</v>
      </c>
      <c r="Z10" s="37"/>
      <c r="AA10" s="37"/>
    </row>
    <row r="11" ht="23.25" customHeight="1">
      <c r="A11" s="88" t="s">
        <v>140</v>
      </c>
      <c r="B11" s="89" t="s">
        <v>141</v>
      </c>
      <c r="C11" s="90">
        <f t="shared" ref="C11:F11" si="9">C5+C8</f>
        <v>48965.03</v>
      </c>
      <c r="D11" s="90">
        <f t="shared" si="9"/>
        <v>1806.9</v>
      </c>
      <c r="E11" s="90">
        <f t="shared" si="9"/>
        <v>3529.32</v>
      </c>
      <c r="F11" s="90">
        <f t="shared" si="9"/>
        <v>0</v>
      </c>
      <c r="G11" s="90">
        <v>6877.49</v>
      </c>
      <c r="H11" s="90">
        <f t="shared" ref="H11:K11" si="10">H5+H8</f>
        <v>294.52</v>
      </c>
      <c r="I11" s="90">
        <f t="shared" si="10"/>
        <v>711.21</v>
      </c>
      <c r="J11" s="90">
        <f t="shared" si="10"/>
        <v>0</v>
      </c>
      <c r="K11" s="90">
        <f t="shared" si="10"/>
        <v>0</v>
      </c>
      <c r="L11" s="91">
        <f>L5+L10</f>
        <v>5073.17</v>
      </c>
      <c r="M11" s="90">
        <f t="shared" ref="M11:T11" si="11">M5+M8</f>
        <v>1589.34</v>
      </c>
      <c r="N11" s="90">
        <f t="shared" si="11"/>
        <v>2996.6</v>
      </c>
      <c r="O11" s="90">
        <f t="shared" si="11"/>
        <v>0</v>
      </c>
      <c r="P11" s="90">
        <f t="shared" si="11"/>
        <v>399.89</v>
      </c>
      <c r="Q11" s="90">
        <f t="shared" si="11"/>
        <v>13618.82</v>
      </c>
      <c r="R11" s="90">
        <f t="shared" si="11"/>
        <v>0</v>
      </c>
      <c r="S11" s="90">
        <f t="shared" si="11"/>
        <v>0</v>
      </c>
      <c r="T11" s="90">
        <f t="shared" si="11"/>
        <v>85862.29</v>
      </c>
      <c r="U11" s="92"/>
      <c r="V11" s="90">
        <v>0.0</v>
      </c>
      <c r="W11" s="90">
        <v>0.0</v>
      </c>
      <c r="X11" s="90">
        <v>0.0</v>
      </c>
      <c r="Y11" s="90">
        <f t="shared" si="4"/>
        <v>85862.29</v>
      </c>
      <c r="Z11" s="37"/>
      <c r="AA11" s="37"/>
    </row>
    <row r="12" ht="15.75" customHeight="1">
      <c r="A12" s="73" t="s">
        <v>142</v>
      </c>
      <c r="B12" s="73" t="s">
        <v>143</v>
      </c>
      <c r="C12" s="74">
        <f t="shared" ref="C12:T12" si="12">C13+C16</f>
        <v>-36277.3</v>
      </c>
      <c r="D12" s="74">
        <f t="shared" si="12"/>
        <v>-10437.97</v>
      </c>
      <c r="E12" s="74">
        <f t="shared" si="12"/>
        <v>-6725</v>
      </c>
      <c r="F12" s="76">
        <f t="shared" si="12"/>
        <v>-3360</v>
      </c>
      <c r="G12" s="76">
        <f t="shared" si="12"/>
        <v>-12986.26</v>
      </c>
      <c r="H12" s="74">
        <f t="shared" si="12"/>
        <v>-191.53</v>
      </c>
      <c r="I12" s="74">
        <f t="shared" si="12"/>
        <v>-966.77</v>
      </c>
      <c r="J12" s="76">
        <f t="shared" si="12"/>
        <v>-200</v>
      </c>
      <c r="K12" s="74">
        <f t="shared" si="12"/>
        <v>-1402.24</v>
      </c>
      <c r="L12" s="75">
        <f t="shared" si="12"/>
        <v>-1436.07</v>
      </c>
      <c r="M12" s="74">
        <f t="shared" si="12"/>
        <v>-722.7</v>
      </c>
      <c r="N12" s="74">
        <f t="shared" si="12"/>
        <v>-2129.63</v>
      </c>
      <c r="O12" s="74">
        <f t="shared" si="12"/>
        <v>-1500</v>
      </c>
      <c r="P12" s="74">
        <f t="shared" si="12"/>
        <v>-494.26</v>
      </c>
      <c r="Q12" s="74">
        <f t="shared" si="12"/>
        <v>-7080.97</v>
      </c>
      <c r="R12" s="74">
        <f t="shared" si="12"/>
        <v>-474.32</v>
      </c>
      <c r="S12" s="76">
        <f t="shared" si="12"/>
        <v>-1500</v>
      </c>
      <c r="T12" s="76">
        <f t="shared" si="12"/>
        <v>-87885.03</v>
      </c>
      <c r="U12" s="92"/>
      <c r="V12" s="74">
        <f t="shared" ref="V12:X12" si="13">V13+V16</f>
        <v>-1341.46</v>
      </c>
      <c r="W12" s="74">
        <f t="shared" si="13"/>
        <v>-622.38</v>
      </c>
      <c r="X12" s="74">
        <f t="shared" si="13"/>
        <v>-3185.41</v>
      </c>
      <c r="Y12" s="74">
        <f t="shared" si="4"/>
        <v>-93034.28</v>
      </c>
      <c r="Z12" s="37"/>
      <c r="AA12" s="37"/>
    </row>
    <row r="13" ht="15.75" customHeight="1">
      <c r="A13" s="79" t="s">
        <v>132</v>
      </c>
      <c r="B13" s="73" t="s">
        <v>144</v>
      </c>
      <c r="C13" s="80">
        <f t="shared" ref="C13:T13" si="14">C14+C15</f>
        <v>-1253.4</v>
      </c>
      <c r="D13" s="80">
        <f t="shared" si="14"/>
        <v>-368.62</v>
      </c>
      <c r="E13" s="80">
        <f t="shared" si="14"/>
        <v>0</v>
      </c>
      <c r="F13" s="80">
        <f t="shared" si="14"/>
        <v>0</v>
      </c>
      <c r="G13" s="80">
        <f t="shared" si="14"/>
        <v>-738.69</v>
      </c>
      <c r="H13" s="80">
        <f t="shared" si="14"/>
        <v>0</v>
      </c>
      <c r="I13" s="80">
        <f t="shared" si="14"/>
        <v>0</v>
      </c>
      <c r="J13" s="80">
        <f t="shared" si="14"/>
        <v>0</v>
      </c>
      <c r="K13" s="80">
        <f t="shared" si="14"/>
        <v>0</v>
      </c>
      <c r="L13" s="75">
        <f t="shared" si="14"/>
        <v>0</v>
      </c>
      <c r="M13" s="75">
        <f t="shared" si="14"/>
        <v>-7.69</v>
      </c>
      <c r="N13" s="75">
        <f t="shared" si="14"/>
        <v>0</v>
      </c>
      <c r="O13" s="75">
        <f t="shared" si="14"/>
        <v>0</v>
      </c>
      <c r="P13" s="75">
        <f t="shared" si="14"/>
        <v>0</v>
      </c>
      <c r="Q13" s="75">
        <f t="shared" si="14"/>
        <v>0</v>
      </c>
      <c r="R13" s="75">
        <f t="shared" si="14"/>
        <v>0</v>
      </c>
      <c r="S13" s="75">
        <f t="shared" si="14"/>
        <v>0</v>
      </c>
      <c r="T13" s="74">
        <f t="shared" si="14"/>
        <v>-2368.4</v>
      </c>
      <c r="U13" s="93"/>
      <c r="V13" s="74">
        <f t="shared" ref="V13:X13" si="15">V14+V15</f>
        <v>0</v>
      </c>
      <c r="W13" s="74">
        <f t="shared" si="15"/>
        <v>0</v>
      </c>
      <c r="X13" s="74">
        <f t="shared" si="15"/>
        <v>0</v>
      </c>
      <c r="Y13" s="74">
        <f t="shared" si="4"/>
        <v>-2368.4</v>
      </c>
      <c r="Z13" s="37"/>
      <c r="AA13" s="37"/>
    </row>
    <row r="14" ht="15.75" customHeight="1">
      <c r="A14" s="79" t="s">
        <v>145</v>
      </c>
      <c r="B14" s="79" t="s">
        <v>78</v>
      </c>
      <c r="C14" s="80">
        <v>-937.05</v>
      </c>
      <c r="D14" s="80">
        <v>-268.91</v>
      </c>
      <c r="E14" s="80">
        <v>0.0</v>
      </c>
      <c r="F14" s="80">
        <v>0.0</v>
      </c>
      <c r="G14" s="80">
        <v>-556.61</v>
      </c>
      <c r="H14" s="80">
        <v>0.0</v>
      </c>
      <c r="I14" s="80">
        <v>0.0</v>
      </c>
      <c r="J14" s="80">
        <v>0.0</v>
      </c>
      <c r="K14" s="80">
        <v>0.0</v>
      </c>
      <c r="L14" s="81">
        <v>0.0</v>
      </c>
      <c r="M14" s="80">
        <v>-5.72</v>
      </c>
      <c r="N14" s="80">
        <v>0.0</v>
      </c>
      <c r="O14" s="80">
        <v>0.0</v>
      </c>
      <c r="P14" s="80">
        <v>0.0</v>
      </c>
      <c r="Q14" s="80">
        <v>0.0</v>
      </c>
      <c r="R14" s="80">
        <v>0.0</v>
      </c>
      <c r="S14" s="80">
        <v>0.0</v>
      </c>
      <c r="T14" s="83">
        <f t="shared" ref="T14:T15" si="16">SUM(C14:S14)</f>
        <v>-1768.29</v>
      </c>
      <c r="U14" s="94"/>
      <c r="V14" s="80">
        <v>0.0</v>
      </c>
      <c r="W14" s="80">
        <v>0.0</v>
      </c>
      <c r="X14" s="80">
        <v>0.0</v>
      </c>
      <c r="Y14" s="80">
        <f t="shared" si="4"/>
        <v>-1768.29</v>
      </c>
      <c r="Z14" s="37"/>
      <c r="AA14" s="37"/>
    </row>
    <row r="15" ht="15.75" customHeight="1">
      <c r="A15" s="79" t="s">
        <v>146</v>
      </c>
      <c r="B15" s="79" t="s">
        <v>32</v>
      </c>
      <c r="C15" s="80">
        <v>-316.35</v>
      </c>
      <c r="D15" s="80">
        <v>-99.71</v>
      </c>
      <c r="E15" s="80">
        <v>0.0</v>
      </c>
      <c r="F15" s="80">
        <v>0.0</v>
      </c>
      <c r="G15" s="80">
        <v>-182.08</v>
      </c>
      <c r="H15" s="80">
        <v>0.0</v>
      </c>
      <c r="I15" s="80">
        <v>0.0</v>
      </c>
      <c r="J15" s="80">
        <v>0.0</v>
      </c>
      <c r="K15" s="80">
        <v>0.0</v>
      </c>
      <c r="L15" s="81">
        <v>0.0</v>
      </c>
      <c r="M15" s="80">
        <v>-1.97</v>
      </c>
      <c r="N15" s="80">
        <v>0.0</v>
      </c>
      <c r="O15" s="80">
        <v>0.0</v>
      </c>
      <c r="P15" s="80">
        <v>0.0</v>
      </c>
      <c r="Q15" s="80">
        <v>0.0</v>
      </c>
      <c r="R15" s="80">
        <v>0.0</v>
      </c>
      <c r="S15" s="80">
        <v>0.0</v>
      </c>
      <c r="T15" s="83">
        <f t="shared" si="16"/>
        <v>-600.11</v>
      </c>
      <c r="U15" s="94"/>
      <c r="V15" s="80">
        <v>0.0</v>
      </c>
      <c r="W15" s="80">
        <v>0.0</v>
      </c>
      <c r="X15" s="80">
        <v>0.0</v>
      </c>
      <c r="Y15" s="80">
        <f t="shared" si="4"/>
        <v>-600.11</v>
      </c>
      <c r="Z15" s="37"/>
      <c r="AA15" s="37"/>
    </row>
    <row r="16" ht="15.75" customHeight="1">
      <c r="A16" s="79" t="s">
        <v>134</v>
      </c>
      <c r="B16" s="73" t="s">
        <v>35</v>
      </c>
      <c r="C16" s="75">
        <f t="shared" ref="C16:H16" si="17">SUM(C17:C23)+C27</f>
        <v>-35023.9</v>
      </c>
      <c r="D16" s="75">
        <f t="shared" si="17"/>
        <v>-10069.35</v>
      </c>
      <c r="E16" s="75">
        <f t="shared" si="17"/>
        <v>-6725</v>
      </c>
      <c r="F16" s="75">
        <f t="shared" si="17"/>
        <v>-3360</v>
      </c>
      <c r="G16" s="75">
        <f t="shared" si="17"/>
        <v>-12247.57</v>
      </c>
      <c r="H16" s="75">
        <f t="shared" si="17"/>
        <v>-191.53</v>
      </c>
      <c r="I16" s="75">
        <f t="shared" ref="I16:S16" si="18">SUM(I18:I23)+I27</f>
        <v>-966.77</v>
      </c>
      <c r="J16" s="95">
        <f t="shared" si="18"/>
        <v>-200</v>
      </c>
      <c r="K16" s="75">
        <f t="shared" si="18"/>
        <v>-1402.24</v>
      </c>
      <c r="L16" s="75">
        <f t="shared" si="18"/>
        <v>-1436.07</v>
      </c>
      <c r="M16" s="75">
        <f t="shared" si="18"/>
        <v>-715.01</v>
      </c>
      <c r="N16" s="75">
        <f t="shared" si="18"/>
        <v>-2129.63</v>
      </c>
      <c r="O16" s="75">
        <f t="shared" si="18"/>
        <v>-1500</v>
      </c>
      <c r="P16" s="75">
        <f t="shared" si="18"/>
        <v>-494.26</v>
      </c>
      <c r="Q16" s="75">
        <f t="shared" si="18"/>
        <v>-7080.97</v>
      </c>
      <c r="R16" s="75">
        <f t="shared" si="18"/>
        <v>-474.32</v>
      </c>
      <c r="S16" s="75">
        <f t="shared" si="18"/>
        <v>-1500</v>
      </c>
      <c r="T16" s="75">
        <f>SUM(T17:T23)+T27</f>
        <v>-85516.63</v>
      </c>
      <c r="U16" s="96"/>
      <c r="V16" s="75">
        <f t="shared" ref="V16:X16" si="19">V22+V23</f>
        <v>-1341.46</v>
      </c>
      <c r="W16" s="75">
        <f t="shared" si="19"/>
        <v>-622.38</v>
      </c>
      <c r="X16" s="75">
        <f t="shared" si="19"/>
        <v>-3185.41</v>
      </c>
      <c r="Y16" s="75">
        <f>SUM(Y17:Y23)+Y27</f>
        <v>-90665.88</v>
      </c>
      <c r="Z16" s="37"/>
      <c r="AA16" s="37"/>
    </row>
    <row r="17" ht="12.75" customHeight="1">
      <c r="A17" s="79"/>
      <c r="B17" s="79" t="s">
        <v>35</v>
      </c>
      <c r="C17" s="80">
        <v>-35023.9</v>
      </c>
      <c r="D17" s="80"/>
      <c r="E17" s="80"/>
      <c r="F17" s="82"/>
      <c r="G17" s="80"/>
      <c r="H17" s="80"/>
      <c r="I17" s="80"/>
      <c r="J17" s="82"/>
      <c r="K17" s="80"/>
      <c r="L17" s="81"/>
      <c r="M17" s="80"/>
      <c r="N17" s="80"/>
      <c r="O17" s="80"/>
      <c r="P17" s="80"/>
      <c r="Q17" s="80"/>
      <c r="R17" s="80"/>
      <c r="S17" s="82"/>
      <c r="T17" s="83">
        <f>SUM(C17:S17)</f>
        <v>-35023.9</v>
      </c>
      <c r="U17" s="94"/>
      <c r="V17" s="80"/>
      <c r="W17" s="80"/>
      <c r="X17" s="80"/>
      <c r="Y17" s="80">
        <f t="shared" ref="Y17:Y22" si="20">+SUM(T17:X17)</f>
        <v>-35023.9</v>
      </c>
      <c r="Z17" s="37"/>
      <c r="AA17" s="37"/>
    </row>
    <row r="18" ht="12.75" customHeight="1">
      <c r="A18" s="79" t="s">
        <v>147</v>
      </c>
      <c r="B18" s="79" t="s">
        <v>37</v>
      </c>
      <c r="C18" s="80">
        <v>0.0</v>
      </c>
      <c r="D18" s="80">
        <v>0.0</v>
      </c>
      <c r="E18" s="80">
        <v>-521.24</v>
      </c>
      <c r="F18" s="82">
        <v>-44.0</v>
      </c>
      <c r="G18" s="80">
        <v>-1097.54</v>
      </c>
      <c r="H18" s="80">
        <v>-117.25</v>
      </c>
      <c r="I18" s="80">
        <v>-159.29</v>
      </c>
      <c r="J18" s="82">
        <v>0.0</v>
      </c>
      <c r="K18" s="80">
        <v>0.0</v>
      </c>
      <c r="L18" s="81">
        <v>-11.38</v>
      </c>
      <c r="M18" s="80">
        <v>-90.07</v>
      </c>
      <c r="N18" s="80">
        <v>-107.45</v>
      </c>
      <c r="O18" s="80">
        <v>0.0</v>
      </c>
      <c r="P18" s="80">
        <v>0.0</v>
      </c>
      <c r="Q18" s="80">
        <v>-405.7</v>
      </c>
      <c r="R18" s="80">
        <v>0.0</v>
      </c>
      <c r="S18" s="82">
        <v>-107.83</v>
      </c>
      <c r="T18" s="83">
        <f>SUM(C18:S18)-0.01</f>
        <v>-2661.76</v>
      </c>
      <c r="U18" s="94"/>
      <c r="V18" s="80">
        <v>0.0</v>
      </c>
      <c r="W18" s="80">
        <v>0.0</v>
      </c>
      <c r="X18" s="80">
        <v>0.0</v>
      </c>
      <c r="Y18" s="80">
        <f t="shared" si="20"/>
        <v>-2661.76</v>
      </c>
      <c r="Z18" s="37"/>
      <c r="AA18" s="37"/>
    </row>
    <row r="19" ht="12.75" customHeight="1">
      <c r="A19" s="79" t="s">
        <v>148</v>
      </c>
      <c r="B19" s="79" t="s">
        <v>149</v>
      </c>
      <c r="C19" s="80">
        <v>0.0</v>
      </c>
      <c r="D19" s="80">
        <v>-63.18</v>
      </c>
      <c r="E19" s="80">
        <v>-1206.95</v>
      </c>
      <c r="F19" s="82">
        <v>-560.92</v>
      </c>
      <c r="G19" s="80">
        <v>-4419.43</v>
      </c>
      <c r="H19" s="80">
        <v>0.0</v>
      </c>
      <c r="I19" s="80">
        <v>-88.91</v>
      </c>
      <c r="J19" s="82">
        <v>0.0</v>
      </c>
      <c r="K19" s="80">
        <v>0.0</v>
      </c>
      <c r="L19" s="81">
        <v>-27.68</v>
      </c>
      <c r="M19" s="80">
        <v>-2.0</v>
      </c>
      <c r="N19" s="80">
        <f>-246.6-134.93</f>
        <v>-381.53</v>
      </c>
      <c r="O19" s="80">
        <v>0.0</v>
      </c>
      <c r="P19" s="80">
        <v>0.0</v>
      </c>
      <c r="Q19" s="80">
        <v>-1829.45</v>
      </c>
      <c r="R19" s="80">
        <v>0.0</v>
      </c>
      <c r="S19" s="82">
        <v>-55.21</v>
      </c>
      <c r="T19" s="83">
        <f t="shared" ref="T19:T22" si="21">SUM(C19:S19)</f>
        <v>-8635.26</v>
      </c>
      <c r="U19" s="94"/>
      <c r="V19" s="80">
        <v>0.0</v>
      </c>
      <c r="W19" s="80">
        <v>0.0</v>
      </c>
      <c r="X19" s="80">
        <v>0.0</v>
      </c>
      <c r="Y19" s="80">
        <f t="shared" si="20"/>
        <v>-8635.26</v>
      </c>
      <c r="Z19" s="37"/>
      <c r="AA19" s="37"/>
    </row>
    <row r="20" ht="12.75" customHeight="1">
      <c r="A20" s="79" t="s">
        <v>150</v>
      </c>
      <c r="B20" s="79" t="s">
        <v>77</v>
      </c>
      <c r="C20" s="80">
        <v>0.0</v>
      </c>
      <c r="D20" s="80">
        <v>-69.37</v>
      </c>
      <c r="E20" s="80">
        <v>0.0</v>
      </c>
      <c r="F20" s="80">
        <v>0.0</v>
      </c>
      <c r="G20" s="80">
        <v>0.0</v>
      </c>
      <c r="H20" s="80">
        <v>0.0</v>
      </c>
      <c r="I20" s="80">
        <v>-14.25</v>
      </c>
      <c r="J20" s="82">
        <v>0.0</v>
      </c>
      <c r="K20" s="80">
        <v>0.0</v>
      </c>
      <c r="L20" s="81">
        <v>0.0</v>
      </c>
      <c r="M20" s="80">
        <v>-3.07</v>
      </c>
      <c r="N20" s="80">
        <v>0.0</v>
      </c>
      <c r="O20" s="80">
        <v>0.0</v>
      </c>
      <c r="P20" s="80">
        <v>0.0</v>
      </c>
      <c r="Q20" s="80">
        <v>0.0</v>
      </c>
      <c r="R20" s="80">
        <v>0.0</v>
      </c>
      <c r="S20" s="82">
        <v>0.0</v>
      </c>
      <c r="T20" s="83">
        <f t="shared" si="21"/>
        <v>-86.69</v>
      </c>
      <c r="U20" s="94"/>
      <c r="V20" s="80">
        <v>0.0</v>
      </c>
      <c r="W20" s="80">
        <v>0.0</v>
      </c>
      <c r="X20" s="80">
        <v>0.0</v>
      </c>
      <c r="Y20" s="80">
        <f t="shared" si="20"/>
        <v>-86.69</v>
      </c>
      <c r="Z20" s="37"/>
      <c r="AA20" s="37"/>
    </row>
    <row r="21" ht="12.75" customHeight="1">
      <c r="A21" s="79" t="s">
        <v>151</v>
      </c>
      <c r="B21" s="79" t="s">
        <v>152</v>
      </c>
      <c r="C21" s="80">
        <v>0.0</v>
      </c>
      <c r="D21" s="80">
        <v>0.0</v>
      </c>
      <c r="E21" s="80">
        <v>0.0</v>
      </c>
      <c r="F21" s="80">
        <v>0.0</v>
      </c>
      <c r="G21" s="80">
        <v>-73.6</v>
      </c>
      <c r="H21" s="80">
        <v>0.0</v>
      </c>
      <c r="I21" s="80">
        <v>0.0</v>
      </c>
      <c r="J21" s="82">
        <v>0.0</v>
      </c>
      <c r="K21" s="80">
        <v>0.0</v>
      </c>
      <c r="L21" s="81">
        <v>0.0</v>
      </c>
      <c r="M21" s="80">
        <v>-0.26</v>
      </c>
      <c r="N21" s="80">
        <v>-82.56</v>
      </c>
      <c r="O21" s="80">
        <v>0.0</v>
      </c>
      <c r="P21" s="80">
        <v>0.0</v>
      </c>
      <c r="Q21" s="80">
        <v>-49.45</v>
      </c>
      <c r="R21" s="80">
        <v>0.0</v>
      </c>
      <c r="S21" s="82">
        <v>0.0</v>
      </c>
      <c r="T21" s="83">
        <f t="shared" si="21"/>
        <v>-205.87</v>
      </c>
      <c r="U21" s="94"/>
      <c r="V21" s="80">
        <v>0.0</v>
      </c>
      <c r="W21" s="80">
        <v>0.0</v>
      </c>
      <c r="X21" s="80">
        <v>0.0</v>
      </c>
      <c r="Y21" s="80">
        <f t="shared" si="20"/>
        <v>-205.87</v>
      </c>
      <c r="Z21" s="37"/>
      <c r="AA21" s="37"/>
    </row>
    <row r="22" ht="12.75" customHeight="1">
      <c r="A22" s="79" t="s">
        <v>153</v>
      </c>
      <c r="B22" s="79" t="s">
        <v>43</v>
      </c>
      <c r="C22" s="80">
        <v>0.0</v>
      </c>
      <c r="D22" s="80">
        <v>-2.28</v>
      </c>
      <c r="E22" s="80">
        <v>-23.08</v>
      </c>
      <c r="F22" s="82">
        <v>-9.79</v>
      </c>
      <c r="G22" s="80">
        <v>-6.59</v>
      </c>
      <c r="H22" s="80">
        <v>-1.33</v>
      </c>
      <c r="I22" s="80">
        <v>0.0</v>
      </c>
      <c r="J22" s="82">
        <v>0.0</v>
      </c>
      <c r="K22" s="80">
        <f>-12.09-3.25</f>
        <v>-15.34</v>
      </c>
      <c r="L22" s="81">
        <v>-0.82</v>
      </c>
      <c r="M22" s="80">
        <v>-0.22</v>
      </c>
      <c r="N22" s="80">
        <v>0.0</v>
      </c>
      <c r="O22" s="80">
        <v>0.0</v>
      </c>
      <c r="P22" s="80">
        <v>0.0</v>
      </c>
      <c r="Q22" s="80">
        <v>-3.59</v>
      </c>
      <c r="R22" s="80">
        <v>0.0</v>
      </c>
      <c r="S22" s="82">
        <v>-5.35</v>
      </c>
      <c r="T22" s="83">
        <f t="shared" si="21"/>
        <v>-68.39</v>
      </c>
      <c r="U22" s="96"/>
      <c r="V22" s="81">
        <v>-19.48</v>
      </c>
      <c r="W22" s="81">
        <v>-17.38</v>
      </c>
      <c r="X22" s="81">
        <v>-19.48</v>
      </c>
      <c r="Y22" s="80">
        <f t="shared" si="20"/>
        <v>-124.73</v>
      </c>
      <c r="Z22" s="37"/>
      <c r="AA22" s="37"/>
    </row>
    <row r="23" ht="12.75" customHeight="1">
      <c r="A23" s="79" t="s">
        <v>154</v>
      </c>
      <c r="B23" s="73" t="s">
        <v>155</v>
      </c>
      <c r="C23" s="74">
        <f t="shared" ref="C23:T23" si="22">C24+C25+C26</f>
        <v>0</v>
      </c>
      <c r="D23" s="74">
        <f t="shared" si="22"/>
        <v>-9075.21</v>
      </c>
      <c r="E23" s="74">
        <f t="shared" si="22"/>
        <v>-4681.3</v>
      </c>
      <c r="F23" s="76">
        <f t="shared" si="22"/>
        <v>-2509.2</v>
      </c>
      <c r="G23" s="74">
        <f t="shared" si="22"/>
        <v>-5040.76</v>
      </c>
      <c r="H23" s="74">
        <f t="shared" si="22"/>
        <v>-52.14</v>
      </c>
      <c r="I23" s="74">
        <f t="shared" si="22"/>
        <v>-535.24</v>
      </c>
      <c r="J23" s="74">
        <f t="shared" si="22"/>
        <v>0</v>
      </c>
      <c r="K23" s="74">
        <f t="shared" si="22"/>
        <v>-1386.9</v>
      </c>
      <c r="L23" s="74">
        <f t="shared" si="22"/>
        <v>-1339.68</v>
      </c>
      <c r="M23" s="74">
        <f t="shared" si="22"/>
        <v>-373.72</v>
      </c>
      <c r="N23" s="74">
        <f t="shared" si="22"/>
        <v>-1476.28</v>
      </c>
      <c r="O23" s="74">
        <f t="shared" si="22"/>
        <v>-680.32</v>
      </c>
      <c r="P23" s="74">
        <f t="shared" si="22"/>
        <v>-482.65</v>
      </c>
      <c r="Q23" s="74">
        <f t="shared" si="22"/>
        <v>-2020.82</v>
      </c>
      <c r="R23" s="74">
        <f t="shared" si="22"/>
        <v>0</v>
      </c>
      <c r="S23" s="76">
        <f t="shared" si="22"/>
        <v>-837.13</v>
      </c>
      <c r="T23" s="76">
        <f t="shared" si="22"/>
        <v>-30491.35</v>
      </c>
      <c r="U23" s="92"/>
      <c r="V23" s="76">
        <f t="shared" ref="V23:Y23" si="23">V24+V25+V26</f>
        <v>-1321.98</v>
      </c>
      <c r="W23" s="76">
        <f t="shared" si="23"/>
        <v>-605</v>
      </c>
      <c r="X23" s="76">
        <f t="shared" si="23"/>
        <v>-3165.93</v>
      </c>
      <c r="Y23" s="76">
        <f t="shared" si="23"/>
        <v>-35584.26</v>
      </c>
      <c r="Z23" s="37"/>
      <c r="AA23" s="37"/>
    </row>
    <row r="24" ht="12.75" customHeight="1">
      <c r="A24" s="79" t="s">
        <v>156</v>
      </c>
      <c r="B24" s="79" t="s">
        <v>157</v>
      </c>
      <c r="C24" s="80"/>
      <c r="D24" s="80">
        <v>-1281.52</v>
      </c>
      <c r="E24" s="80">
        <v>-670.17</v>
      </c>
      <c r="F24" s="82">
        <v>-255.73</v>
      </c>
      <c r="G24" s="80">
        <v>-647.92</v>
      </c>
      <c r="H24" s="80">
        <v>-52.14</v>
      </c>
      <c r="I24" s="80">
        <v>-157.3</v>
      </c>
      <c r="J24" s="82">
        <v>0.0</v>
      </c>
      <c r="K24" s="80">
        <v>-329.05</v>
      </c>
      <c r="L24" s="81">
        <v>-282.78</v>
      </c>
      <c r="M24" s="80">
        <v>-53.19</v>
      </c>
      <c r="N24" s="80">
        <f>-99.82-214.88</f>
        <v>-314.7</v>
      </c>
      <c r="O24" s="80">
        <v>-680.32</v>
      </c>
      <c r="P24" s="80">
        <v>-21.61</v>
      </c>
      <c r="Q24" s="80">
        <v>-238.16</v>
      </c>
      <c r="R24" s="80">
        <v>0.0</v>
      </c>
      <c r="S24" s="82">
        <v>-290.29</v>
      </c>
      <c r="T24" s="83">
        <f t="shared" ref="T24:T27" si="24">SUM(C24:S24)</f>
        <v>-5274.88</v>
      </c>
      <c r="U24" s="94"/>
      <c r="V24" s="80">
        <v>0.0</v>
      </c>
      <c r="W24" s="80">
        <v>0.0</v>
      </c>
      <c r="X24" s="80">
        <v>0.0</v>
      </c>
      <c r="Y24" s="80">
        <f t="shared" ref="Y24:Y33" si="25">+SUM(T24:X24)</f>
        <v>-5274.88</v>
      </c>
      <c r="Z24" s="37"/>
      <c r="AA24" s="37"/>
    </row>
    <row r="25" ht="12.75" customHeight="1">
      <c r="A25" s="79" t="s">
        <v>158</v>
      </c>
      <c r="B25" s="79" t="s">
        <v>159</v>
      </c>
      <c r="C25" s="80"/>
      <c r="D25" s="80">
        <v>-2655.97</v>
      </c>
      <c r="E25" s="80">
        <v>-2206.48</v>
      </c>
      <c r="F25" s="82">
        <v>-816.53</v>
      </c>
      <c r="G25" s="80">
        <v>-2069.17</v>
      </c>
      <c r="H25" s="80">
        <v>0.0</v>
      </c>
      <c r="I25" s="80">
        <v>-4.99</v>
      </c>
      <c r="J25" s="82">
        <v>0.0</v>
      </c>
      <c r="K25" s="80">
        <v>-142.48</v>
      </c>
      <c r="L25" s="81">
        <v>-148.25</v>
      </c>
      <c r="M25" s="80">
        <v>-144.38</v>
      </c>
      <c r="N25" s="80">
        <v>-452.43</v>
      </c>
      <c r="O25" s="80">
        <v>0.0</v>
      </c>
      <c r="P25" s="80"/>
      <c r="Q25" s="80">
        <v>-599.46</v>
      </c>
      <c r="R25" s="80">
        <v>0.0</v>
      </c>
      <c r="S25" s="82">
        <v>0.0</v>
      </c>
      <c r="T25" s="83">
        <f t="shared" si="24"/>
        <v>-9240.14</v>
      </c>
      <c r="U25" s="94"/>
      <c r="V25" s="80">
        <v>0.0</v>
      </c>
      <c r="W25" s="80">
        <v>0.0</v>
      </c>
      <c r="X25" s="81">
        <v>-1001.28</v>
      </c>
      <c r="Y25" s="80">
        <f t="shared" si="25"/>
        <v>-10241.42</v>
      </c>
      <c r="Z25" s="37"/>
      <c r="AA25" s="37"/>
    </row>
    <row r="26" ht="12.75" customHeight="1">
      <c r="A26" s="79" t="s">
        <v>160</v>
      </c>
      <c r="B26" s="79" t="s">
        <v>161</v>
      </c>
      <c r="C26" s="80"/>
      <c r="D26" s="80">
        <v>-5137.72</v>
      </c>
      <c r="E26" s="80">
        <v>-1804.65</v>
      </c>
      <c r="F26" s="82">
        <v>-1436.94</v>
      </c>
      <c r="G26" s="80">
        <v>-2323.67</v>
      </c>
      <c r="H26" s="80">
        <v>0.0</v>
      </c>
      <c r="I26" s="80">
        <v>-372.95</v>
      </c>
      <c r="J26" s="82">
        <v>0.0</v>
      </c>
      <c r="K26" s="80">
        <v>-915.37</v>
      </c>
      <c r="L26" s="81">
        <v>-908.65</v>
      </c>
      <c r="M26" s="80">
        <v>-176.15</v>
      </c>
      <c r="N26" s="80">
        <v>-709.15</v>
      </c>
      <c r="O26" s="80">
        <v>0.0</v>
      </c>
      <c r="P26" s="80">
        <v>-461.04</v>
      </c>
      <c r="Q26" s="80">
        <v>-1183.2</v>
      </c>
      <c r="R26" s="80">
        <v>0.0</v>
      </c>
      <c r="S26" s="82">
        <v>-546.84</v>
      </c>
      <c r="T26" s="83">
        <f t="shared" si="24"/>
        <v>-15976.33</v>
      </c>
      <c r="U26" s="96"/>
      <c r="V26" s="81">
        <v>-1321.98</v>
      </c>
      <c r="W26" s="81">
        <v>-605.0</v>
      </c>
      <c r="X26" s="81">
        <v>-2164.65</v>
      </c>
      <c r="Y26" s="80">
        <f t="shared" si="25"/>
        <v>-20067.96</v>
      </c>
      <c r="Z26" s="37"/>
      <c r="AA26" s="37"/>
    </row>
    <row r="27" ht="12.75" customHeight="1">
      <c r="A27" s="79" t="s">
        <v>162</v>
      </c>
      <c r="B27" s="73" t="s">
        <v>81</v>
      </c>
      <c r="C27" s="74">
        <v>0.0</v>
      </c>
      <c r="D27" s="74">
        <v>-859.31</v>
      </c>
      <c r="E27" s="74">
        <f>-355.38+62.95</f>
        <v>-292.43</v>
      </c>
      <c r="F27" s="76">
        <v>-236.09</v>
      </c>
      <c r="G27" s="74">
        <v>-1609.65</v>
      </c>
      <c r="H27" s="74">
        <v>-20.81</v>
      </c>
      <c r="I27" s="74">
        <f>-73.01-96.07</f>
        <v>-169.08</v>
      </c>
      <c r="J27" s="76">
        <v>-200.0</v>
      </c>
      <c r="K27" s="74">
        <v>0.0</v>
      </c>
      <c r="L27" s="75">
        <v>-56.51</v>
      </c>
      <c r="M27" s="74">
        <v>-245.67</v>
      </c>
      <c r="N27" s="74">
        <v>-81.81</v>
      </c>
      <c r="O27" s="74">
        <v>-819.68</v>
      </c>
      <c r="P27" s="74">
        <v>-11.61</v>
      </c>
      <c r="Q27" s="74">
        <v>-2771.96</v>
      </c>
      <c r="R27" s="74">
        <v>-474.32</v>
      </c>
      <c r="S27" s="76">
        <v>-494.48</v>
      </c>
      <c r="T27" s="84">
        <f t="shared" si="24"/>
        <v>-8343.41</v>
      </c>
      <c r="U27" s="94"/>
      <c r="V27" s="80">
        <v>0.0</v>
      </c>
      <c r="W27" s="80">
        <v>0.0</v>
      </c>
      <c r="X27" s="80">
        <v>0.0</v>
      </c>
      <c r="Y27" s="74">
        <f t="shared" si="25"/>
        <v>-8343.41</v>
      </c>
      <c r="Z27" s="37"/>
      <c r="AA27" s="97"/>
    </row>
    <row r="28" ht="12.75" customHeight="1">
      <c r="A28" s="73" t="s">
        <v>163</v>
      </c>
      <c r="B28" s="73" t="s">
        <v>164</v>
      </c>
      <c r="C28" s="74">
        <v>-17976.51</v>
      </c>
      <c r="D28" s="74">
        <f t="shared" ref="D28:F28" si="26">D30+D31+D32</f>
        <v>-5338.19</v>
      </c>
      <c r="E28" s="74">
        <f t="shared" si="26"/>
        <v>0</v>
      </c>
      <c r="F28" s="76">
        <f t="shared" si="26"/>
        <v>0</v>
      </c>
      <c r="G28" s="74">
        <f>G30+G31+G32+G33</f>
        <v>-10054.12</v>
      </c>
      <c r="H28" s="74">
        <f t="shared" ref="H28:J28" si="27">H30+H32</f>
        <v>-102.99</v>
      </c>
      <c r="I28" s="74">
        <f t="shared" si="27"/>
        <v>0</v>
      </c>
      <c r="J28" s="74">
        <f t="shared" si="27"/>
        <v>0</v>
      </c>
      <c r="K28" s="75">
        <f t="shared" ref="K28:S28" si="28">SUM(K30:K33)</f>
        <v>-227.76</v>
      </c>
      <c r="L28" s="75">
        <f t="shared" si="28"/>
        <v>-3768.97</v>
      </c>
      <c r="M28" s="75">
        <f t="shared" si="28"/>
        <v>-1158.81</v>
      </c>
      <c r="N28" s="75">
        <f t="shared" si="28"/>
        <v>-1894.08</v>
      </c>
      <c r="O28" s="75">
        <f t="shared" si="28"/>
        <v>0</v>
      </c>
      <c r="P28" s="74">
        <f t="shared" si="28"/>
        <v>0</v>
      </c>
      <c r="Q28" s="74">
        <f t="shared" si="28"/>
        <v>-14030.27</v>
      </c>
      <c r="R28" s="74">
        <f t="shared" si="28"/>
        <v>0</v>
      </c>
      <c r="S28" s="74">
        <f t="shared" si="28"/>
        <v>0</v>
      </c>
      <c r="T28" s="74">
        <f>SUM(T29:T33)</f>
        <v>-54551.71</v>
      </c>
      <c r="U28" s="93"/>
      <c r="V28" s="74">
        <f t="shared" ref="V28:X28" si="29">SUM(V29:V33)</f>
        <v>0</v>
      </c>
      <c r="W28" s="74">
        <f t="shared" si="29"/>
        <v>-199.65</v>
      </c>
      <c r="X28" s="74">
        <f t="shared" si="29"/>
        <v>0</v>
      </c>
      <c r="Y28" s="74">
        <f t="shared" si="25"/>
        <v>-54751.36</v>
      </c>
      <c r="Z28" s="37"/>
      <c r="AA28" s="37"/>
    </row>
    <row r="29" ht="12.75" customHeight="1">
      <c r="A29" s="79"/>
      <c r="B29" s="79" t="s">
        <v>165</v>
      </c>
      <c r="C29" s="80">
        <v>-17976.51</v>
      </c>
      <c r="D29" s="80"/>
      <c r="E29" s="80"/>
      <c r="F29" s="82"/>
      <c r="G29" s="80"/>
      <c r="H29" s="80"/>
      <c r="I29" s="80"/>
      <c r="J29" s="82"/>
      <c r="K29" s="80"/>
      <c r="L29" s="80"/>
      <c r="M29" s="80"/>
      <c r="N29" s="80"/>
      <c r="O29" s="80"/>
      <c r="P29" s="80"/>
      <c r="Q29" s="80"/>
      <c r="R29" s="80"/>
      <c r="S29" s="80"/>
      <c r="T29" s="83">
        <f t="shared" ref="T29:T30" si="30">SUM(C29:S29)</f>
        <v>-17976.51</v>
      </c>
      <c r="U29" s="94"/>
      <c r="V29" s="80"/>
      <c r="W29" s="81"/>
      <c r="X29" s="81"/>
      <c r="Y29" s="80">
        <f t="shared" si="25"/>
        <v>-17976.51</v>
      </c>
      <c r="Z29" s="37"/>
      <c r="AA29" s="37"/>
    </row>
    <row r="30" ht="12.75" customHeight="1">
      <c r="A30" s="79" t="s">
        <v>132</v>
      </c>
      <c r="B30" s="79" t="s">
        <v>86</v>
      </c>
      <c r="C30" s="80">
        <v>0.0</v>
      </c>
      <c r="D30" s="80">
        <v>-5184.3</v>
      </c>
      <c r="E30" s="80">
        <v>0.0</v>
      </c>
      <c r="F30" s="80">
        <v>0.0</v>
      </c>
      <c r="G30" s="80">
        <v>0.0</v>
      </c>
      <c r="H30" s="80">
        <v>-96.93</v>
      </c>
      <c r="I30" s="80">
        <v>0.0</v>
      </c>
      <c r="J30" s="80">
        <v>0.0</v>
      </c>
      <c r="K30" s="80">
        <v>-188.76</v>
      </c>
      <c r="L30" s="80">
        <v>-3.67</v>
      </c>
      <c r="M30" s="80">
        <v>0.0</v>
      </c>
      <c r="N30" s="80">
        <v>-1814.67</v>
      </c>
      <c r="O30" s="80">
        <v>0.0</v>
      </c>
      <c r="P30" s="80">
        <v>0.0</v>
      </c>
      <c r="Q30" s="80">
        <v>0.0</v>
      </c>
      <c r="R30" s="80">
        <v>0.0</v>
      </c>
      <c r="S30" s="80">
        <v>0.0</v>
      </c>
      <c r="T30" s="83">
        <f t="shared" si="30"/>
        <v>-7288.33</v>
      </c>
      <c r="U30" s="94"/>
      <c r="V30" s="80">
        <v>0.0</v>
      </c>
      <c r="W30" s="81">
        <v>-199.65</v>
      </c>
      <c r="X30" s="80">
        <v>0.0</v>
      </c>
      <c r="Y30" s="80">
        <f t="shared" si="25"/>
        <v>-7487.98</v>
      </c>
      <c r="Z30" s="37"/>
      <c r="AA30" s="37"/>
    </row>
    <row r="31" ht="12.75" customHeight="1">
      <c r="A31" s="79" t="s">
        <v>134</v>
      </c>
      <c r="B31" s="79" t="s">
        <v>87</v>
      </c>
      <c r="C31" s="80">
        <v>0.0</v>
      </c>
      <c r="D31" s="80">
        <v>0.0</v>
      </c>
      <c r="E31" s="80">
        <v>0.0</v>
      </c>
      <c r="F31" s="80">
        <v>0.0</v>
      </c>
      <c r="G31" s="80">
        <v>-9916.57</v>
      </c>
      <c r="H31" s="80">
        <v>0.0</v>
      </c>
      <c r="I31" s="80">
        <v>0.0</v>
      </c>
      <c r="J31" s="80">
        <v>0.0</v>
      </c>
      <c r="K31" s="80">
        <v>0.0</v>
      </c>
      <c r="L31" s="80">
        <v>0.0</v>
      </c>
      <c r="M31" s="80">
        <v>-192.47</v>
      </c>
      <c r="N31" s="80">
        <v>0.0</v>
      </c>
      <c r="O31" s="80">
        <v>0.0</v>
      </c>
      <c r="P31" s="80">
        <v>0.0</v>
      </c>
      <c r="Q31" s="80">
        <v>-13673.57</v>
      </c>
      <c r="R31" s="80">
        <v>0.0</v>
      </c>
      <c r="S31" s="80">
        <v>0.0</v>
      </c>
      <c r="T31" s="83">
        <f>SUM(C31:S31)-0.01</f>
        <v>-23782.62</v>
      </c>
      <c r="U31" s="94"/>
      <c r="V31" s="80">
        <v>0.0</v>
      </c>
      <c r="W31" s="80">
        <v>0.0</v>
      </c>
      <c r="X31" s="80">
        <v>0.0</v>
      </c>
      <c r="Y31" s="80">
        <f t="shared" si="25"/>
        <v>-23782.62</v>
      </c>
      <c r="Z31" s="37"/>
      <c r="AA31" s="37"/>
    </row>
    <row r="32" ht="12.75" customHeight="1">
      <c r="A32" s="79" t="s">
        <v>11</v>
      </c>
      <c r="B32" s="79" t="s">
        <v>84</v>
      </c>
      <c r="C32" s="80">
        <v>0.0</v>
      </c>
      <c r="D32" s="80">
        <v>-153.89</v>
      </c>
      <c r="E32" s="80">
        <v>0.0</v>
      </c>
      <c r="F32" s="80">
        <v>0.0</v>
      </c>
      <c r="G32" s="80">
        <v>0.0</v>
      </c>
      <c r="H32" s="80">
        <v>-6.06</v>
      </c>
      <c r="I32" s="80">
        <v>0.0</v>
      </c>
      <c r="J32" s="80">
        <v>0.0</v>
      </c>
      <c r="K32" s="80">
        <v>-39.0</v>
      </c>
      <c r="L32" s="80">
        <v>-152.34</v>
      </c>
      <c r="M32" s="80">
        <v>-36.27</v>
      </c>
      <c r="N32" s="80">
        <v>0.0</v>
      </c>
      <c r="O32" s="80">
        <v>0.0</v>
      </c>
      <c r="P32" s="80">
        <v>0.0</v>
      </c>
      <c r="Q32" s="80">
        <v>0.0</v>
      </c>
      <c r="R32" s="80">
        <v>0.0</v>
      </c>
      <c r="S32" s="80">
        <v>0.0</v>
      </c>
      <c r="T32" s="83">
        <f t="shared" ref="T32:T33" si="31">SUM(C32:S32)</f>
        <v>-387.56</v>
      </c>
      <c r="U32" s="94"/>
      <c r="V32" s="80">
        <v>0.0</v>
      </c>
      <c r="W32" s="80">
        <v>0.0</v>
      </c>
      <c r="X32" s="80">
        <v>0.0</v>
      </c>
      <c r="Y32" s="80">
        <f t="shared" si="25"/>
        <v>-387.56</v>
      </c>
      <c r="Z32" s="37"/>
      <c r="AA32" s="37"/>
    </row>
    <row r="33" ht="13.5" customHeight="1">
      <c r="A33" s="85" t="s">
        <v>25</v>
      </c>
      <c r="B33" s="85" t="s">
        <v>85</v>
      </c>
      <c r="C33" s="80">
        <v>0.0</v>
      </c>
      <c r="D33" s="86">
        <v>0.0</v>
      </c>
      <c r="E33" s="80">
        <v>0.0</v>
      </c>
      <c r="F33" s="80">
        <v>0.0</v>
      </c>
      <c r="G33" s="86">
        <v>-137.55</v>
      </c>
      <c r="H33" s="86">
        <v>0.0</v>
      </c>
      <c r="I33" s="80">
        <v>0.0</v>
      </c>
      <c r="J33" s="80">
        <v>0.0</v>
      </c>
      <c r="K33" s="86">
        <v>0.0</v>
      </c>
      <c r="L33" s="86">
        <v>-3612.96</v>
      </c>
      <c r="M33" s="86">
        <v>-930.07</v>
      </c>
      <c r="N33" s="86">
        <v>-79.41</v>
      </c>
      <c r="O33" s="80">
        <v>0.0</v>
      </c>
      <c r="P33" s="80">
        <v>0.0</v>
      </c>
      <c r="Q33" s="86">
        <v>-356.7</v>
      </c>
      <c r="R33" s="80">
        <v>0.0</v>
      </c>
      <c r="S33" s="80">
        <v>0.0</v>
      </c>
      <c r="T33" s="83">
        <f t="shared" si="31"/>
        <v>-5116.69</v>
      </c>
      <c r="U33" s="94"/>
      <c r="V33" s="80">
        <v>0.0</v>
      </c>
      <c r="W33" s="80">
        <v>0.0</v>
      </c>
      <c r="X33" s="80">
        <v>0.0</v>
      </c>
      <c r="Y33" s="80">
        <f t="shared" si="25"/>
        <v>-5116.69</v>
      </c>
      <c r="Z33" s="37"/>
      <c r="AA33" s="37"/>
    </row>
    <row r="34" ht="14.25" customHeight="1">
      <c r="A34" s="88" t="s">
        <v>166</v>
      </c>
      <c r="B34" s="98" t="s">
        <v>167</v>
      </c>
      <c r="C34" s="90">
        <f t="shared" ref="C34:P34" si="32">C12+C28</f>
        <v>-54253.81</v>
      </c>
      <c r="D34" s="90">
        <f t="shared" si="32"/>
        <v>-15776.16</v>
      </c>
      <c r="E34" s="90">
        <f t="shared" si="32"/>
        <v>-6725</v>
      </c>
      <c r="F34" s="90">
        <f t="shared" si="32"/>
        <v>-3360</v>
      </c>
      <c r="G34" s="90">
        <f t="shared" si="32"/>
        <v>-23040.38</v>
      </c>
      <c r="H34" s="90">
        <f t="shared" si="32"/>
        <v>-294.52</v>
      </c>
      <c r="I34" s="90">
        <f t="shared" si="32"/>
        <v>-966.77</v>
      </c>
      <c r="J34" s="90">
        <f t="shared" si="32"/>
        <v>-200</v>
      </c>
      <c r="K34" s="90">
        <f t="shared" si="32"/>
        <v>-1630</v>
      </c>
      <c r="L34" s="90">
        <f t="shared" si="32"/>
        <v>-5205.04</v>
      </c>
      <c r="M34" s="90">
        <f t="shared" si="32"/>
        <v>-1881.51</v>
      </c>
      <c r="N34" s="90">
        <f t="shared" si="32"/>
        <v>-4023.71</v>
      </c>
      <c r="O34" s="90">
        <f t="shared" si="32"/>
        <v>-1500</v>
      </c>
      <c r="P34" s="90">
        <f t="shared" si="32"/>
        <v>-494.26</v>
      </c>
      <c r="Q34" s="90">
        <v>-21111.24</v>
      </c>
      <c r="R34" s="90">
        <f t="shared" ref="R34:T34" si="33">R12+R28</f>
        <v>-474.32</v>
      </c>
      <c r="S34" s="90">
        <f t="shared" si="33"/>
        <v>-1500</v>
      </c>
      <c r="T34" s="90">
        <f t="shared" si="33"/>
        <v>-142436.74</v>
      </c>
      <c r="U34" s="99"/>
      <c r="V34" s="91">
        <f>V12</f>
        <v>-1341.46</v>
      </c>
      <c r="W34" s="90">
        <f t="shared" ref="W34:Y34" si="34">W12+W28</f>
        <v>-822.03</v>
      </c>
      <c r="X34" s="90">
        <f t="shared" si="34"/>
        <v>-3185.41</v>
      </c>
      <c r="Y34" s="90">
        <f t="shared" si="34"/>
        <v>-147785.64</v>
      </c>
      <c r="Z34" s="37"/>
      <c r="AA34" s="37"/>
    </row>
    <row r="35" ht="27.75" customHeight="1">
      <c r="A35" s="98" t="s">
        <v>168</v>
      </c>
      <c r="B35" s="100" t="s">
        <v>89</v>
      </c>
      <c r="C35" s="90">
        <f t="shared" ref="C35:F35" si="35">C11+C34</f>
        <v>-5288.78</v>
      </c>
      <c r="D35" s="90">
        <f t="shared" si="35"/>
        <v>-13969.26</v>
      </c>
      <c r="E35" s="90">
        <f t="shared" si="35"/>
        <v>-3195.68</v>
      </c>
      <c r="F35" s="90">
        <f t="shared" si="35"/>
        <v>-3360</v>
      </c>
      <c r="G35" s="90">
        <v>-16162.91</v>
      </c>
      <c r="H35" s="90">
        <f t="shared" ref="H35:T35" si="36">H11+H34</f>
        <v>0</v>
      </c>
      <c r="I35" s="90">
        <f t="shared" si="36"/>
        <v>-255.56</v>
      </c>
      <c r="J35" s="90">
        <f t="shared" si="36"/>
        <v>-200</v>
      </c>
      <c r="K35" s="90">
        <f t="shared" si="36"/>
        <v>-1630</v>
      </c>
      <c r="L35" s="90">
        <f t="shared" si="36"/>
        <v>-131.87</v>
      </c>
      <c r="M35" s="90">
        <f t="shared" si="36"/>
        <v>-292.17</v>
      </c>
      <c r="N35" s="90">
        <f t="shared" si="36"/>
        <v>-1027.11</v>
      </c>
      <c r="O35" s="90">
        <f t="shared" si="36"/>
        <v>-1500</v>
      </c>
      <c r="P35" s="90">
        <f t="shared" si="36"/>
        <v>-94.37</v>
      </c>
      <c r="Q35" s="90">
        <f t="shared" si="36"/>
        <v>-7492.42</v>
      </c>
      <c r="R35" s="90">
        <f t="shared" si="36"/>
        <v>-474.32</v>
      </c>
      <c r="S35" s="90">
        <f t="shared" si="36"/>
        <v>-1500</v>
      </c>
      <c r="T35" s="90">
        <f t="shared" si="36"/>
        <v>-56574.45</v>
      </c>
      <c r="U35" s="99"/>
      <c r="V35" s="91">
        <f t="shared" ref="V35:Y35" si="37">V11+V34</f>
        <v>-1341.46</v>
      </c>
      <c r="W35" s="91">
        <f t="shared" si="37"/>
        <v>-822.03</v>
      </c>
      <c r="X35" s="91">
        <f t="shared" si="37"/>
        <v>-3185.41</v>
      </c>
      <c r="Y35" s="90">
        <f t="shared" si="37"/>
        <v>-61923.35</v>
      </c>
      <c r="Z35" s="37"/>
      <c r="AA35" s="37"/>
    </row>
    <row r="36" ht="13.5" customHeight="1">
      <c r="A36" s="101"/>
      <c r="B36" s="101"/>
      <c r="C36" s="102"/>
      <c r="D36" s="102"/>
      <c r="E36" s="102"/>
      <c r="F36" s="103"/>
      <c r="G36" s="102"/>
      <c r="H36" s="102"/>
      <c r="I36" s="102"/>
      <c r="J36" s="103"/>
      <c r="K36" s="102"/>
      <c r="L36" s="102"/>
      <c r="M36" s="102"/>
      <c r="N36" s="102"/>
      <c r="O36" s="102"/>
      <c r="P36" s="102"/>
      <c r="Q36" s="102"/>
      <c r="R36" s="102"/>
      <c r="S36" s="103"/>
      <c r="T36" s="104"/>
      <c r="U36" s="94"/>
      <c r="V36" s="102"/>
      <c r="W36" s="102"/>
      <c r="X36" s="102"/>
      <c r="Y36" s="80">
        <f t="shared" ref="Y36:Y40" si="38">+SUM(T36:X36)</f>
        <v>0</v>
      </c>
      <c r="Z36" s="37"/>
      <c r="AA36" s="37"/>
    </row>
    <row r="37" ht="12.75" customHeight="1">
      <c r="A37" s="73" t="s">
        <v>169</v>
      </c>
      <c r="B37" s="73" t="s">
        <v>170</v>
      </c>
      <c r="C37" s="80">
        <v>0.0</v>
      </c>
      <c r="D37" s="80">
        <v>0.0</v>
      </c>
      <c r="E37" s="80">
        <v>0.0</v>
      </c>
      <c r="F37" s="80">
        <v>0.0</v>
      </c>
      <c r="G37" s="80">
        <v>0.0</v>
      </c>
      <c r="H37" s="80">
        <v>0.0</v>
      </c>
      <c r="I37" s="80">
        <v>0.0</v>
      </c>
      <c r="J37" s="80">
        <v>0.0</v>
      </c>
      <c r="K37" s="80">
        <v>0.0</v>
      </c>
      <c r="L37" s="80">
        <v>0.0</v>
      </c>
      <c r="M37" s="80">
        <v>0.0</v>
      </c>
      <c r="N37" s="80">
        <v>0.0</v>
      </c>
      <c r="O37" s="80">
        <v>0.0</v>
      </c>
      <c r="P37" s="80">
        <v>0.0</v>
      </c>
      <c r="Q37" s="80">
        <v>0.0</v>
      </c>
      <c r="R37" s="80">
        <v>0.0</v>
      </c>
      <c r="S37" s="80">
        <v>0.0</v>
      </c>
      <c r="T37" s="83">
        <f t="shared" ref="T37:T40" si="41">SUM(C37:S37)</f>
        <v>0</v>
      </c>
      <c r="U37" s="94"/>
      <c r="V37" s="80">
        <v>0.0</v>
      </c>
      <c r="W37" s="80">
        <v>0.0</v>
      </c>
      <c r="X37" s="80">
        <v>0.0</v>
      </c>
      <c r="Y37" s="80">
        <f t="shared" si="38"/>
        <v>0</v>
      </c>
      <c r="Z37" s="37"/>
      <c r="AA37" s="37"/>
    </row>
    <row r="38" ht="12.75" customHeight="1">
      <c r="A38" s="73" t="s">
        <v>171</v>
      </c>
      <c r="B38" s="73" t="s">
        <v>172</v>
      </c>
      <c r="C38" s="80">
        <f t="shared" ref="C38:E38" si="39">+C39</f>
        <v>-974.37</v>
      </c>
      <c r="D38" s="80">
        <f t="shared" si="39"/>
        <v>0</v>
      </c>
      <c r="E38" s="80">
        <f t="shared" si="39"/>
        <v>0</v>
      </c>
      <c r="F38" s="80">
        <f t="shared" ref="F38:S38" si="40">F39+F40</f>
        <v>0</v>
      </c>
      <c r="G38" s="80">
        <f t="shared" si="40"/>
        <v>0</v>
      </c>
      <c r="H38" s="80">
        <f t="shared" si="40"/>
        <v>0</v>
      </c>
      <c r="I38" s="80">
        <f t="shared" si="40"/>
        <v>0</v>
      </c>
      <c r="J38" s="80">
        <f t="shared" si="40"/>
        <v>0</v>
      </c>
      <c r="K38" s="80">
        <f t="shared" si="40"/>
        <v>0</v>
      </c>
      <c r="L38" s="80">
        <f t="shared" si="40"/>
        <v>0</v>
      </c>
      <c r="M38" s="80">
        <f t="shared" si="40"/>
        <v>0</v>
      </c>
      <c r="N38" s="80">
        <f t="shared" si="40"/>
        <v>0</v>
      </c>
      <c r="O38" s="80">
        <f t="shared" si="40"/>
        <v>0</v>
      </c>
      <c r="P38" s="80">
        <f t="shared" si="40"/>
        <v>0</v>
      </c>
      <c r="Q38" s="80">
        <f t="shared" si="40"/>
        <v>0</v>
      </c>
      <c r="R38" s="80">
        <f t="shared" si="40"/>
        <v>0</v>
      </c>
      <c r="S38" s="80">
        <f t="shared" si="40"/>
        <v>0</v>
      </c>
      <c r="T38" s="83">
        <f t="shared" si="41"/>
        <v>-974.37</v>
      </c>
      <c r="U38" s="94"/>
      <c r="V38" s="80">
        <v>0.0</v>
      </c>
      <c r="W38" s="80">
        <v>0.0</v>
      </c>
      <c r="X38" s="80">
        <v>0.0</v>
      </c>
      <c r="Y38" s="80">
        <f t="shared" si="38"/>
        <v>-974.37</v>
      </c>
      <c r="Z38" s="37"/>
      <c r="AA38" s="37"/>
    </row>
    <row r="39" ht="12.75" customHeight="1">
      <c r="A39" s="79" t="s">
        <v>132</v>
      </c>
      <c r="B39" s="79" t="s">
        <v>173</v>
      </c>
      <c r="C39" s="80">
        <v>-974.37</v>
      </c>
      <c r="D39" s="80">
        <v>0.0</v>
      </c>
      <c r="E39" s="80">
        <v>0.0</v>
      </c>
      <c r="F39" s="80">
        <v>0.0</v>
      </c>
      <c r="G39" s="80">
        <v>0.0</v>
      </c>
      <c r="H39" s="80">
        <v>0.0</v>
      </c>
      <c r="I39" s="80">
        <v>0.0</v>
      </c>
      <c r="J39" s="80">
        <v>0.0</v>
      </c>
      <c r="K39" s="80">
        <v>0.0</v>
      </c>
      <c r="L39" s="80">
        <v>0.0</v>
      </c>
      <c r="M39" s="80">
        <v>0.0</v>
      </c>
      <c r="N39" s="80">
        <v>0.0</v>
      </c>
      <c r="O39" s="80">
        <v>0.0</v>
      </c>
      <c r="P39" s="80">
        <v>0.0</v>
      </c>
      <c r="Q39" s="80">
        <v>0.0</v>
      </c>
      <c r="R39" s="80">
        <v>0.0</v>
      </c>
      <c r="S39" s="80">
        <v>0.0</v>
      </c>
      <c r="T39" s="83">
        <f t="shared" si="41"/>
        <v>-974.37</v>
      </c>
      <c r="U39" s="94"/>
      <c r="V39" s="80">
        <v>0.0</v>
      </c>
      <c r="W39" s="80">
        <v>0.0</v>
      </c>
      <c r="X39" s="80">
        <v>0.0</v>
      </c>
      <c r="Y39" s="80">
        <f t="shared" si="38"/>
        <v>-974.37</v>
      </c>
      <c r="Z39" s="37"/>
      <c r="AA39" s="37"/>
    </row>
    <row r="40" ht="13.5" customHeight="1">
      <c r="A40" s="85" t="s">
        <v>134</v>
      </c>
      <c r="B40" s="85" t="s">
        <v>174</v>
      </c>
      <c r="C40" s="86">
        <v>0.0</v>
      </c>
      <c r="D40" s="86">
        <v>0.0</v>
      </c>
      <c r="E40" s="86">
        <v>0.0</v>
      </c>
      <c r="F40" s="86">
        <v>0.0</v>
      </c>
      <c r="G40" s="86">
        <v>0.0</v>
      </c>
      <c r="H40" s="86">
        <v>0.0</v>
      </c>
      <c r="I40" s="86">
        <v>0.0</v>
      </c>
      <c r="J40" s="86">
        <v>0.0</v>
      </c>
      <c r="K40" s="86">
        <v>0.0</v>
      </c>
      <c r="L40" s="86">
        <v>0.0</v>
      </c>
      <c r="M40" s="86">
        <v>0.0</v>
      </c>
      <c r="N40" s="86">
        <v>0.0</v>
      </c>
      <c r="O40" s="86">
        <v>0.0</v>
      </c>
      <c r="P40" s="86">
        <v>0.0</v>
      </c>
      <c r="Q40" s="86">
        <v>0.0</v>
      </c>
      <c r="R40" s="86">
        <v>0.0</v>
      </c>
      <c r="S40" s="86">
        <v>0.0</v>
      </c>
      <c r="T40" s="83">
        <f t="shared" si="41"/>
        <v>0</v>
      </c>
      <c r="U40" s="94"/>
      <c r="V40" s="80">
        <v>0.0</v>
      </c>
      <c r="W40" s="80">
        <v>0.0</v>
      </c>
      <c r="X40" s="80">
        <v>0.0</v>
      </c>
      <c r="Y40" s="80">
        <f t="shared" si="38"/>
        <v>0</v>
      </c>
      <c r="Z40" s="37"/>
      <c r="AA40" s="37"/>
    </row>
    <row r="41" ht="14.25" customHeight="1">
      <c r="A41" s="88" t="s">
        <v>175</v>
      </c>
      <c r="B41" s="105" t="s">
        <v>176</v>
      </c>
      <c r="C41" s="90">
        <f t="shared" ref="C41:O41" si="42">C37+C38</f>
        <v>-974.37</v>
      </c>
      <c r="D41" s="90">
        <f t="shared" si="42"/>
        <v>0</v>
      </c>
      <c r="E41" s="90">
        <f t="shared" si="42"/>
        <v>0</v>
      </c>
      <c r="F41" s="90">
        <f t="shared" si="42"/>
        <v>0</v>
      </c>
      <c r="G41" s="90">
        <f t="shared" si="42"/>
        <v>0</v>
      </c>
      <c r="H41" s="90">
        <f t="shared" si="42"/>
        <v>0</v>
      </c>
      <c r="I41" s="90">
        <f t="shared" si="42"/>
        <v>0</v>
      </c>
      <c r="J41" s="90">
        <f t="shared" si="42"/>
        <v>0</v>
      </c>
      <c r="K41" s="90">
        <f t="shared" si="42"/>
        <v>0</v>
      </c>
      <c r="L41" s="90">
        <f t="shared" si="42"/>
        <v>0</v>
      </c>
      <c r="M41" s="90">
        <f t="shared" si="42"/>
        <v>0</v>
      </c>
      <c r="N41" s="90">
        <f t="shared" si="42"/>
        <v>0</v>
      </c>
      <c r="O41" s="90">
        <f t="shared" si="42"/>
        <v>0</v>
      </c>
      <c r="P41" s="90">
        <v>0.0</v>
      </c>
      <c r="Q41" s="90">
        <v>0.0</v>
      </c>
      <c r="R41" s="90">
        <v>0.0</v>
      </c>
      <c r="S41" s="90">
        <v>0.0</v>
      </c>
      <c r="T41" s="90">
        <f>T37+T38</f>
        <v>-974.37</v>
      </c>
      <c r="U41" s="92"/>
      <c r="V41" s="90">
        <v>0.0</v>
      </c>
      <c r="W41" s="90">
        <v>0.0</v>
      </c>
      <c r="X41" s="90">
        <v>0.0</v>
      </c>
      <c r="Y41" s="90">
        <f>Y37+Y38</f>
        <v>-974.37</v>
      </c>
      <c r="Z41" s="37"/>
      <c r="AA41" s="37"/>
    </row>
    <row r="42" ht="28.5" customHeight="1">
      <c r="A42" s="88" t="s">
        <v>63</v>
      </c>
      <c r="B42" s="100" t="s">
        <v>177</v>
      </c>
      <c r="C42" s="90">
        <f t="shared" ref="C42:T42" si="43">C35+C41</f>
        <v>-6263.15</v>
      </c>
      <c r="D42" s="90">
        <f t="shared" si="43"/>
        <v>-13969.26</v>
      </c>
      <c r="E42" s="90">
        <f t="shared" si="43"/>
        <v>-3195.68</v>
      </c>
      <c r="F42" s="90">
        <f t="shared" si="43"/>
        <v>-3360</v>
      </c>
      <c r="G42" s="90">
        <f t="shared" si="43"/>
        <v>-16162.91</v>
      </c>
      <c r="H42" s="90">
        <f t="shared" si="43"/>
        <v>0</v>
      </c>
      <c r="I42" s="90">
        <f t="shared" si="43"/>
        <v>-255.56</v>
      </c>
      <c r="J42" s="90">
        <f t="shared" si="43"/>
        <v>-200</v>
      </c>
      <c r="K42" s="90">
        <f t="shared" si="43"/>
        <v>-1630</v>
      </c>
      <c r="L42" s="90">
        <f t="shared" si="43"/>
        <v>-131.87</v>
      </c>
      <c r="M42" s="90">
        <f t="shared" si="43"/>
        <v>-292.17</v>
      </c>
      <c r="N42" s="90">
        <f t="shared" si="43"/>
        <v>-1027.11</v>
      </c>
      <c r="O42" s="90">
        <f t="shared" si="43"/>
        <v>-1500</v>
      </c>
      <c r="P42" s="90">
        <f t="shared" si="43"/>
        <v>-94.37</v>
      </c>
      <c r="Q42" s="90">
        <f t="shared" si="43"/>
        <v>-7492.42</v>
      </c>
      <c r="R42" s="90">
        <f t="shared" si="43"/>
        <v>-474.32</v>
      </c>
      <c r="S42" s="90">
        <f t="shared" si="43"/>
        <v>-1500</v>
      </c>
      <c r="T42" s="90">
        <f t="shared" si="43"/>
        <v>-57548.82</v>
      </c>
      <c r="U42" s="106"/>
      <c r="V42" s="91">
        <f t="shared" ref="V42:Y42" si="44">V35+V41</f>
        <v>-1341.46</v>
      </c>
      <c r="W42" s="91">
        <f t="shared" si="44"/>
        <v>-822.03</v>
      </c>
      <c r="X42" s="91">
        <f t="shared" si="44"/>
        <v>-3185.41</v>
      </c>
      <c r="Y42" s="90">
        <f t="shared" si="44"/>
        <v>-62897.72</v>
      </c>
      <c r="Z42" s="37"/>
      <c r="AA42" s="37"/>
    </row>
    <row r="43" ht="14.25" customHeight="1">
      <c r="A43" s="107"/>
      <c r="B43" s="107"/>
      <c r="C43" s="108"/>
      <c r="D43" s="108"/>
      <c r="E43" s="108"/>
      <c r="F43" s="109"/>
      <c r="G43" s="108"/>
      <c r="H43" s="108"/>
      <c r="I43" s="108"/>
      <c r="J43" s="108"/>
      <c r="K43" s="108"/>
      <c r="L43" s="110"/>
      <c r="M43" s="108"/>
      <c r="N43" s="108"/>
      <c r="O43" s="108"/>
      <c r="P43" s="108"/>
      <c r="Q43" s="108"/>
      <c r="R43" s="108"/>
      <c r="S43" s="108"/>
      <c r="T43" s="108"/>
      <c r="U43" s="111"/>
      <c r="V43" s="37"/>
      <c r="W43" s="37"/>
      <c r="X43" s="37"/>
      <c r="Y43" s="37"/>
      <c r="Z43" s="37"/>
      <c r="AA43" s="37"/>
    </row>
    <row r="44" ht="13.5" customHeight="1">
      <c r="A44" s="107"/>
      <c r="B44" s="107"/>
      <c r="C44" s="108"/>
      <c r="D44" s="108"/>
      <c r="E44" s="108"/>
      <c r="F44" s="109"/>
      <c r="G44" s="108"/>
      <c r="H44" s="108"/>
      <c r="I44" s="108"/>
      <c r="J44" s="108"/>
      <c r="K44" s="108"/>
      <c r="L44" s="110"/>
      <c r="M44" s="108"/>
      <c r="N44" s="108"/>
      <c r="O44" s="108"/>
      <c r="P44" s="108"/>
      <c r="Q44" s="108"/>
      <c r="R44" s="108"/>
      <c r="S44" s="108"/>
      <c r="T44" s="108"/>
      <c r="U44" s="111"/>
      <c r="V44" s="37"/>
      <c r="W44" s="37"/>
      <c r="X44" s="112"/>
      <c r="Y44" s="37"/>
      <c r="Z44" s="37"/>
      <c r="AA44" s="37"/>
    </row>
    <row r="45" ht="13.5" customHeight="1">
      <c r="A45" s="108"/>
      <c r="B45" s="108"/>
      <c r="C45" s="108"/>
      <c r="D45" s="108"/>
      <c r="E45" s="108"/>
      <c r="F45" s="109"/>
      <c r="G45" s="108"/>
      <c r="H45" s="108"/>
      <c r="I45" s="108"/>
      <c r="J45" s="108"/>
      <c r="K45" s="108"/>
      <c r="L45" s="110"/>
      <c r="M45" s="108"/>
      <c r="N45" s="108"/>
      <c r="O45" s="108"/>
      <c r="P45" s="108"/>
      <c r="Q45" s="108"/>
      <c r="R45" s="108"/>
      <c r="S45" s="108"/>
      <c r="T45" s="108"/>
      <c r="U45" s="111"/>
      <c r="V45" s="37"/>
      <c r="W45" s="37"/>
      <c r="X45" s="37"/>
      <c r="Y45" s="37"/>
      <c r="Z45" s="37"/>
      <c r="AA45" s="37"/>
    </row>
    <row r="46" ht="13.5" customHeight="1">
      <c r="A46" s="37"/>
      <c r="B46" s="37"/>
      <c r="C46" s="37"/>
      <c r="D46" s="37"/>
      <c r="E46" s="37"/>
      <c r="F46" s="112"/>
      <c r="G46" s="37"/>
      <c r="H46" s="37"/>
      <c r="I46" s="37"/>
      <c r="J46" s="37"/>
      <c r="K46" s="37"/>
      <c r="L46" s="113"/>
      <c r="M46" s="37"/>
      <c r="N46" s="37"/>
      <c r="O46" s="37"/>
      <c r="P46" s="37"/>
      <c r="Q46" s="37"/>
      <c r="R46" s="37"/>
      <c r="S46" s="37"/>
      <c r="T46" s="37"/>
      <c r="U46" s="111"/>
      <c r="V46" s="37"/>
      <c r="W46" s="37"/>
      <c r="X46" s="37"/>
      <c r="Y46" s="37"/>
      <c r="Z46" s="37"/>
      <c r="AA46" s="37"/>
    </row>
    <row r="47" ht="13.5" customHeight="1">
      <c r="A47" s="37"/>
      <c r="B47" s="37"/>
      <c r="C47" s="37"/>
      <c r="D47" s="37"/>
      <c r="E47" s="37"/>
      <c r="F47" s="112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111"/>
      <c r="V47" s="37"/>
      <c r="W47" s="37"/>
      <c r="X47" s="37"/>
      <c r="Y47" s="37"/>
      <c r="Z47" s="37"/>
      <c r="AA47" s="37"/>
    </row>
    <row r="48" ht="13.5" customHeight="1">
      <c r="A48" s="37"/>
      <c r="B48" s="37"/>
      <c r="C48" s="37"/>
      <c r="D48" s="37"/>
      <c r="E48" s="37"/>
      <c r="F48" s="112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111"/>
      <c r="V48" s="37"/>
      <c r="W48" s="37"/>
      <c r="X48" s="37"/>
      <c r="Y48" s="37"/>
      <c r="Z48" s="37"/>
      <c r="AA48" s="37"/>
    </row>
    <row r="49" ht="13.5" customHeight="1">
      <c r="A49" s="37"/>
      <c r="B49" s="37"/>
      <c r="C49" s="37"/>
      <c r="D49" s="37"/>
      <c r="E49" s="37"/>
      <c r="F49" s="112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111"/>
      <c r="V49" s="37"/>
      <c r="W49" s="37"/>
      <c r="X49" s="37"/>
      <c r="Y49" s="37"/>
      <c r="Z49" s="37"/>
      <c r="AA49" s="37"/>
    </row>
    <row r="50" ht="13.5" customHeight="1">
      <c r="A50" s="37"/>
      <c r="B50" s="37"/>
      <c r="C50" s="37"/>
      <c r="D50" s="37"/>
      <c r="E50" s="37"/>
      <c r="F50" s="112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111"/>
      <c r="V50" s="37"/>
      <c r="W50" s="37"/>
      <c r="X50" s="37"/>
      <c r="Y50" s="37"/>
      <c r="Z50" s="37"/>
      <c r="AA50" s="37"/>
    </row>
    <row r="51" ht="13.5" customHeight="1">
      <c r="A51" s="37"/>
      <c r="B51" s="37"/>
      <c r="C51" s="37"/>
      <c r="D51" s="37"/>
      <c r="E51" s="37"/>
      <c r="F51" s="112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111"/>
      <c r="V51" s="37"/>
      <c r="W51" s="37"/>
      <c r="X51" s="37"/>
      <c r="Y51" s="37"/>
      <c r="Z51" s="37"/>
      <c r="AA51" s="37"/>
    </row>
    <row r="52" ht="13.5" customHeight="1">
      <c r="A52" s="37"/>
      <c r="B52" s="37"/>
      <c r="C52" s="37"/>
      <c r="D52" s="37"/>
      <c r="E52" s="37"/>
      <c r="F52" s="112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111"/>
      <c r="V52" s="37"/>
      <c r="W52" s="37"/>
      <c r="X52" s="37"/>
      <c r="Y52" s="37"/>
      <c r="Z52" s="37"/>
      <c r="AA52" s="37"/>
    </row>
    <row r="53" ht="13.5" customHeight="1">
      <c r="A53" s="37"/>
      <c r="B53" s="37"/>
      <c r="C53" s="37"/>
      <c r="D53" s="37"/>
      <c r="E53" s="37"/>
      <c r="F53" s="112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111"/>
      <c r="V53" s="37"/>
      <c r="W53" s="37"/>
      <c r="X53" s="37"/>
      <c r="Y53" s="37"/>
      <c r="Z53" s="37"/>
      <c r="AA53" s="37"/>
    </row>
    <row r="54" ht="13.5" customHeight="1">
      <c r="A54" s="37"/>
      <c r="B54" s="37"/>
      <c r="C54" s="37"/>
      <c r="D54" s="37"/>
      <c r="E54" s="37"/>
      <c r="F54" s="112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111"/>
      <c r="V54" s="37"/>
      <c r="W54" s="37"/>
      <c r="X54" s="37"/>
      <c r="Y54" s="37"/>
      <c r="Z54" s="37"/>
      <c r="AA54" s="37"/>
    </row>
    <row r="55" ht="13.5" customHeight="1">
      <c r="A55" s="37"/>
      <c r="B55" s="37"/>
      <c r="C55" s="37"/>
      <c r="D55" s="37"/>
      <c r="E55" s="37"/>
      <c r="F55" s="112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111"/>
      <c r="V55" s="37"/>
      <c r="W55" s="37"/>
      <c r="X55" s="37"/>
      <c r="Y55" s="37"/>
      <c r="Z55" s="37"/>
      <c r="AA55" s="37"/>
    </row>
    <row r="56" ht="13.5" customHeight="1">
      <c r="A56" s="37"/>
      <c r="B56" s="37"/>
      <c r="C56" s="37"/>
      <c r="D56" s="37"/>
      <c r="E56" s="37"/>
      <c r="F56" s="112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111"/>
      <c r="V56" s="37"/>
      <c r="W56" s="37"/>
      <c r="X56" s="37"/>
      <c r="Y56" s="37"/>
      <c r="Z56" s="37"/>
      <c r="AA56" s="37"/>
    </row>
    <row r="57" ht="13.5" customHeight="1">
      <c r="A57" s="37"/>
      <c r="B57" s="37"/>
      <c r="C57" s="37"/>
      <c r="D57" s="37"/>
      <c r="E57" s="37"/>
      <c r="F57" s="112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111"/>
      <c r="V57" s="37"/>
      <c r="W57" s="37"/>
      <c r="X57" s="37"/>
      <c r="Y57" s="37"/>
      <c r="Z57" s="37"/>
      <c r="AA57" s="37"/>
    </row>
    <row r="58" ht="13.5" customHeight="1">
      <c r="A58" s="37"/>
      <c r="B58" s="37"/>
      <c r="C58" s="37"/>
      <c r="D58" s="37"/>
      <c r="E58" s="37"/>
      <c r="F58" s="112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111"/>
      <c r="V58" s="37"/>
      <c r="W58" s="37"/>
      <c r="X58" s="37"/>
      <c r="Y58" s="37"/>
      <c r="Z58" s="37"/>
      <c r="AA58" s="37"/>
    </row>
    <row r="59" ht="13.5" customHeight="1">
      <c r="A59" s="37"/>
      <c r="B59" s="37"/>
      <c r="C59" s="37"/>
      <c r="D59" s="37"/>
      <c r="E59" s="37"/>
      <c r="F59" s="112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111"/>
      <c r="V59" s="37"/>
      <c r="W59" s="37"/>
      <c r="X59" s="37"/>
      <c r="Y59" s="37"/>
      <c r="Z59" s="37"/>
      <c r="AA59" s="37"/>
    </row>
    <row r="60" ht="13.5" customHeight="1">
      <c r="A60" s="37"/>
      <c r="B60" s="37"/>
      <c r="C60" s="37"/>
      <c r="D60" s="37"/>
      <c r="E60" s="37"/>
      <c r="F60" s="112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111"/>
      <c r="V60" s="37"/>
      <c r="W60" s="37"/>
      <c r="X60" s="37"/>
      <c r="Y60" s="37"/>
      <c r="Z60" s="37"/>
      <c r="AA60" s="37"/>
    </row>
    <row r="61" ht="13.5" customHeight="1">
      <c r="A61" s="37"/>
      <c r="B61" s="37"/>
      <c r="C61" s="37"/>
      <c r="D61" s="37"/>
      <c r="E61" s="37"/>
      <c r="F61" s="112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111"/>
      <c r="V61" s="37"/>
      <c r="W61" s="37"/>
      <c r="X61" s="37"/>
      <c r="Y61" s="37"/>
      <c r="Z61" s="37"/>
      <c r="AA61" s="37"/>
    </row>
    <row r="62" ht="13.5" customHeight="1">
      <c r="A62" s="37"/>
      <c r="B62" s="37"/>
      <c r="C62" s="37"/>
      <c r="D62" s="37"/>
      <c r="E62" s="37"/>
      <c r="F62" s="112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111"/>
      <c r="V62" s="37"/>
      <c r="W62" s="37"/>
      <c r="X62" s="37"/>
      <c r="Y62" s="37"/>
      <c r="Z62" s="37"/>
      <c r="AA62" s="37"/>
    </row>
    <row r="63" ht="13.5" customHeight="1">
      <c r="A63" s="37"/>
      <c r="B63" s="37"/>
      <c r="C63" s="37"/>
      <c r="D63" s="37"/>
      <c r="E63" s="37"/>
      <c r="F63" s="112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111"/>
      <c r="V63" s="37"/>
      <c r="W63" s="37"/>
      <c r="X63" s="37"/>
      <c r="Y63" s="37"/>
      <c r="Z63" s="37"/>
      <c r="AA63" s="37"/>
    </row>
    <row r="64" ht="13.5" customHeight="1">
      <c r="A64" s="37"/>
      <c r="B64" s="37"/>
      <c r="C64" s="37"/>
      <c r="D64" s="37"/>
      <c r="E64" s="37"/>
      <c r="F64" s="112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111"/>
      <c r="V64" s="37"/>
      <c r="W64" s="37"/>
      <c r="X64" s="37"/>
      <c r="Y64" s="37"/>
      <c r="Z64" s="37"/>
      <c r="AA64" s="37"/>
    </row>
    <row r="65" ht="13.5" customHeight="1">
      <c r="A65" s="37"/>
      <c r="B65" s="37"/>
      <c r="C65" s="37"/>
      <c r="D65" s="37"/>
      <c r="E65" s="37"/>
      <c r="F65" s="112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111"/>
      <c r="V65" s="37"/>
      <c r="W65" s="37"/>
      <c r="X65" s="37"/>
      <c r="Y65" s="37"/>
      <c r="Z65" s="37"/>
      <c r="AA65" s="37"/>
    </row>
    <row r="66" ht="13.5" customHeight="1">
      <c r="A66" s="37"/>
      <c r="B66" s="37"/>
      <c r="C66" s="37"/>
      <c r="D66" s="37"/>
      <c r="E66" s="37"/>
      <c r="F66" s="112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111"/>
      <c r="V66" s="37"/>
      <c r="W66" s="37"/>
      <c r="X66" s="37"/>
      <c r="Y66" s="37"/>
      <c r="Z66" s="37"/>
      <c r="AA66" s="37"/>
    </row>
    <row r="67" ht="13.5" customHeight="1">
      <c r="A67" s="37"/>
      <c r="B67" s="37"/>
      <c r="C67" s="37"/>
      <c r="D67" s="37"/>
      <c r="E67" s="37"/>
      <c r="F67" s="112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111"/>
      <c r="V67" s="37"/>
      <c r="W67" s="37"/>
      <c r="X67" s="37"/>
      <c r="Y67" s="37"/>
      <c r="Z67" s="37"/>
      <c r="AA67" s="37"/>
    </row>
    <row r="68" ht="13.5" customHeight="1">
      <c r="A68" s="37"/>
      <c r="B68" s="37"/>
      <c r="C68" s="37"/>
      <c r="D68" s="37"/>
      <c r="E68" s="37"/>
      <c r="F68" s="112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111"/>
      <c r="V68" s="37"/>
      <c r="W68" s="37"/>
      <c r="X68" s="37"/>
      <c r="Y68" s="37"/>
      <c r="Z68" s="37"/>
      <c r="AA68" s="37"/>
    </row>
    <row r="69" ht="13.5" customHeight="1">
      <c r="A69" s="37"/>
      <c r="B69" s="37"/>
      <c r="C69" s="37"/>
      <c r="D69" s="37"/>
      <c r="E69" s="37"/>
      <c r="F69" s="112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111"/>
      <c r="V69" s="37"/>
      <c r="W69" s="37"/>
      <c r="X69" s="37"/>
      <c r="Y69" s="37"/>
      <c r="Z69" s="37"/>
      <c r="AA69" s="37"/>
    </row>
    <row r="70" ht="13.5" customHeight="1">
      <c r="A70" s="37"/>
      <c r="B70" s="37"/>
      <c r="C70" s="37"/>
      <c r="D70" s="37"/>
      <c r="E70" s="37"/>
      <c r="F70" s="112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111"/>
      <c r="V70" s="37"/>
      <c r="W70" s="37"/>
      <c r="X70" s="37"/>
      <c r="Y70" s="37"/>
      <c r="Z70" s="37"/>
      <c r="AA70" s="37"/>
    </row>
    <row r="71" ht="13.5" customHeight="1">
      <c r="A71" s="37"/>
      <c r="B71" s="37"/>
      <c r="C71" s="37"/>
      <c r="D71" s="37"/>
      <c r="E71" s="37"/>
      <c r="F71" s="112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111"/>
      <c r="V71" s="37"/>
      <c r="W71" s="37"/>
      <c r="X71" s="37"/>
      <c r="Y71" s="37"/>
      <c r="Z71" s="37"/>
      <c r="AA71" s="37"/>
    </row>
    <row r="72" ht="13.5" customHeight="1">
      <c r="A72" s="37"/>
      <c r="B72" s="37"/>
      <c r="C72" s="37"/>
      <c r="D72" s="37"/>
      <c r="E72" s="37"/>
      <c r="F72" s="112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111"/>
      <c r="V72" s="37"/>
      <c r="W72" s="37"/>
      <c r="X72" s="37"/>
      <c r="Y72" s="37"/>
      <c r="Z72" s="37"/>
      <c r="AA72" s="37"/>
    </row>
    <row r="73" ht="13.5" customHeight="1">
      <c r="A73" s="37"/>
      <c r="B73" s="37"/>
      <c r="C73" s="37"/>
      <c r="D73" s="37"/>
      <c r="E73" s="37"/>
      <c r="F73" s="112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111"/>
      <c r="V73" s="37"/>
      <c r="W73" s="37"/>
      <c r="X73" s="37"/>
      <c r="Y73" s="37"/>
      <c r="Z73" s="37"/>
      <c r="AA73" s="37"/>
    </row>
    <row r="74" ht="13.5" customHeight="1">
      <c r="A74" s="37"/>
      <c r="B74" s="37"/>
      <c r="C74" s="37"/>
      <c r="D74" s="37"/>
      <c r="E74" s="37"/>
      <c r="F74" s="112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111"/>
      <c r="V74" s="37"/>
      <c r="W74" s="37"/>
      <c r="X74" s="37"/>
      <c r="Y74" s="37"/>
      <c r="Z74" s="37"/>
      <c r="AA74" s="37"/>
    </row>
    <row r="75" ht="13.5" customHeight="1">
      <c r="A75" s="37"/>
      <c r="B75" s="37"/>
      <c r="C75" s="37"/>
      <c r="D75" s="37"/>
      <c r="E75" s="37"/>
      <c r="F75" s="112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111"/>
      <c r="V75" s="37"/>
      <c r="W75" s="37"/>
      <c r="X75" s="37"/>
      <c r="Y75" s="37"/>
      <c r="Z75" s="37"/>
      <c r="AA75" s="37"/>
    </row>
    <row r="76" ht="13.5" customHeight="1">
      <c r="A76" s="37"/>
      <c r="B76" s="37"/>
      <c r="C76" s="37"/>
      <c r="D76" s="37"/>
      <c r="E76" s="37"/>
      <c r="F76" s="112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111"/>
      <c r="V76" s="37"/>
      <c r="W76" s="37"/>
      <c r="X76" s="37"/>
      <c r="Y76" s="37"/>
      <c r="Z76" s="37"/>
      <c r="AA76" s="37"/>
    </row>
    <row r="77" ht="13.5" customHeight="1">
      <c r="A77" s="37"/>
      <c r="B77" s="37"/>
      <c r="C77" s="37"/>
      <c r="D77" s="37"/>
      <c r="E77" s="37"/>
      <c r="F77" s="112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111"/>
      <c r="V77" s="37"/>
      <c r="W77" s="37"/>
      <c r="X77" s="37"/>
      <c r="Y77" s="37"/>
      <c r="Z77" s="37"/>
      <c r="AA77" s="37"/>
    </row>
    <row r="78" ht="13.5" customHeight="1">
      <c r="A78" s="37"/>
      <c r="B78" s="37"/>
      <c r="C78" s="37"/>
      <c r="D78" s="37"/>
      <c r="E78" s="37"/>
      <c r="F78" s="112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111"/>
      <c r="V78" s="37"/>
      <c r="W78" s="37"/>
      <c r="X78" s="37"/>
      <c r="Y78" s="37"/>
      <c r="Z78" s="37"/>
      <c r="AA78" s="37"/>
    </row>
    <row r="79" ht="13.5" customHeight="1">
      <c r="A79" s="37"/>
      <c r="B79" s="37"/>
      <c r="C79" s="37"/>
      <c r="D79" s="37"/>
      <c r="E79" s="37"/>
      <c r="F79" s="112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111"/>
      <c r="V79" s="37"/>
      <c r="W79" s="37"/>
      <c r="X79" s="37"/>
      <c r="Y79" s="37"/>
      <c r="Z79" s="37"/>
      <c r="AA79" s="37"/>
    </row>
    <row r="80" ht="13.5" customHeight="1">
      <c r="A80" s="37"/>
      <c r="B80" s="37"/>
      <c r="C80" s="37"/>
      <c r="D80" s="37"/>
      <c r="E80" s="37"/>
      <c r="F80" s="112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111"/>
      <c r="V80" s="37"/>
      <c r="W80" s="37"/>
      <c r="X80" s="37"/>
      <c r="Y80" s="37"/>
      <c r="Z80" s="37"/>
      <c r="AA80" s="37"/>
    </row>
    <row r="81" ht="13.5" customHeight="1">
      <c r="A81" s="37"/>
      <c r="B81" s="37"/>
      <c r="C81" s="37"/>
      <c r="D81" s="37"/>
      <c r="E81" s="37"/>
      <c r="F81" s="112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111"/>
      <c r="V81" s="37"/>
      <c r="W81" s="37"/>
      <c r="X81" s="37"/>
      <c r="Y81" s="37"/>
      <c r="Z81" s="37"/>
      <c r="AA81" s="37"/>
    </row>
    <row r="82" ht="13.5" customHeight="1">
      <c r="A82" s="37"/>
      <c r="B82" s="37"/>
      <c r="C82" s="37"/>
      <c r="D82" s="37"/>
      <c r="E82" s="37"/>
      <c r="F82" s="112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111"/>
      <c r="V82" s="37"/>
      <c r="W82" s="37"/>
      <c r="X82" s="37"/>
      <c r="Y82" s="37"/>
      <c r="Z82" s="37"/>
      <c r="AA82" s="37"/>
    </row>
    <row r="83" ht="13.5" customHeight="1">
      <c r="A83" s="37"/>
      <c r="B83" s="37"/>
      <c r="C83" s="37"/>
      <c r="D83" s="37"/>
      <c r="E83" s="37"/>
      <c r="F83" s="112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111"/>
      <c r="V83" s="37"/>
      <c r="W83" s="37"/>
      <c r="X83" s="37"/>
      <c r="Y83" s="37"/>
      <c r="Z83" s="37"/>
      <c r="AA83" s="37"/>
    </row>
    <row r="84" ht="13.5" customHeight="1">
      <c r="A84" s="37"/>
      <c r="B84" s="37"/>
      <c r="C84" s="37"/>
      <c r="D84" s="37"/>
      <c r="E84" s="37"/>
      <c r="F84" s="112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111"/>
      <c r="V84" s="37"/>
      <c r="W84" s="37"/>
      <c r="X84" s="37"/>
      <c r="Y84" s="37"/>
      <c r="Z84" s="37"/>
      <c r="AA84" s="37"/>
    </row>
    <row r="85" ht="13.5" customHeight="1">
      <c r="A85" s="37"/>
      <c r="B85" s="37"/>
      <c r="C85" s="37"/>
      <c r="D85" s="37"/>
      <c r="E85" s="37"/>
      <c r="F85" s="112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111"/>
      <c r="V85" s="37"/>
      <c r="W85" s="37"/>
      <c r="X85" s="37"/>
      <c r="Y85" s="37"/>
      <c r="Z85" s="37"/>
      <c r="AA85" s="37"/>
    </row>
    <row r="86" ht="13.5" customHeight="1">
      <c r="A86" s="37"/>
      <c r="B86" s="37"/>
      <c r="C86" s="37"/>
      <c r="D86" s="37"/>
      <c r="E86" s="37"/>
      <c r="F86" s="112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111"/>
      <c r="V86" s="37"/>
      <c r="W86" s="37"/>
      <c r="X86" s="37"/>
      <c r="Y86" s="37"/>
      <c r="Z86" s="37"/>
      <c r="AA86" s="37"/>
    </row>
    <row r="87" ht="13.5" customHeight="1">
      <c r="A87" s="37"/>
      <c r="B87" s="37"/>
      <c r="C87" s="37"/>
      <c r="D87" s="37"/>
      <c r="E87" s="37"/>
      <c r="F87" s="112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111"/>
      <c r="V87" s="37"/>
      <c r="W87" s="37"/>
      <c r="X87" s="37"/>
      <c r="Y87" s="37"/>
      <c r="Z87" s="37"/>
      <c r="AA87" s="37"/>
    </row>
    <row r="88" ht="13.5" customHeight="1">
      <c r="A88" s="37"/>
      <c r="B88" s="37"/>
      <c r="C88" s="37"/>
      <c r="D88" s="37"/>
      <c r="E88" s="37"/>
      <c r="F88" s="112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111"/>
      <c r="V88" s="37"/>
      <c r="W88" s="37"/>
      <c r="X88" s="37"/>
      <c r="Y88" s="37"/>
      <c r="Z88" s="37"/>
      <c r="AA88" s="37"/>
    </row>
    <row r="89" ht="13.5" customHeight="1">
      <c r="A89" s="37"/>
      <c r="B89" s="37"/>
      <c r="C89" s="37"/>
      <c r="D89" s="37"/>
      <c r="E89" s="37"/>
      <c r="F89" s="112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111"/>
      <c r="V89" s="37"/>
      <c r="W89" s="37"/>
      <c r="X89" s="37"/>
      <c r="Y89" s="37"/>
      <c r="Z89" s="37"/>
      <c r="AA89" s="37"/>
    </row>
    <row r="90" ht="13.5" customHeight="1">
      <c r="A90" s="37"/>
      <c r="B90" s="37"/>
      <c r="C90" s="37"/>
      <c r="D90" s="37"/>
      <c r="E90" s="37"/>
      <c r="F90" s="112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111"/>
      <c r="V90" s="37"/>
      <c r="W90" s="37"/>
      <c r="X90" s="37"/>
      <c r="Y90" s="37"/>
      <c r="Z90" s="37"/>
      <c r="AA90" s="37"/>
    </row>
    <row r="91" ht="13.5" customHeight="1">
      <c r="A91" s="37"/>
      <c r="B91" s="37"/>
      <c r="C91" s="37"/>
      <c r="D91" s="37"/>
      <c r="E91" s="37"/>
      <c r="F91" s="112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111"/>
      <c r="V91" s="37"/>
      <c r="W91" s="37"/>
      <c r="X91" s="37"/>
      <c r="Y91" s="37"/>
      <c r="Z91" s="37"/>
      <c r="AA91" s="37"/>
    </row>
    <row r="92" ht="13.5" customHeight="1">
      <c r="A92" s="37"/>
      <c r="B92" s="37"/>
      <c r="C92" s="37"/>
      <c r="D92" s="37"/>
      <c r="E92" s="37"/>
      <c r="F92" s="112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111"/>
      <c r="V92" s="37"/>
      <c r="W92" s="37"/>
      <c r="X92" s="37"/>
      <c r="Y92" s="37"/>
      <c r="Z92" s="37"/>
      <c r="AA92" s="37"/>
    </row>
    <row r="93" ht="13.5" customHeight="1">
      <c r="A93" s="37"/>
      <c r="B93" s="37"/>
      <c r="C93" s="37"/>
      <c r="D93" s="37"/>
      <c r="E93" s="37"/>
      <c r="F93" s="112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111"/>
      <c r="V93" s="37"/>
      <c r="W93" s="37"/>
      <c r="X93" s="37"/>
      <c r="Y93" s="37"/>
      <c r="Z93" s="37"/>
      <c r="AA93" s="37"/>
    </row>
    <row r="94" ht="13.5" customHeight="1">
      <c r="A94" s="37"/>
      <c r="B94" s="37"/>
      <c r="C94" s="37"/>
      <c r="D94" s="37"/>
      <c r="E94" s="37"/>
      <c r="F94" s="112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111"/>
      <c r="V94" s="37"/>
      <c r="W94" s="37"/>
      <c r="X94" s="37"/>
      <c r="Y94" s="37"/>
      <c r="Z94" s="37"/>
      <c r="AA94" s="37"/>
    </row>
    <row r="95" ht="13.5" customHeight="1">
      <c r="A95" s="37"/>
      <c r="B95" s="37"/>
      <c r="C95" s="37"/>
      <c r="D95" s="37"/>
      <c r="E95" s="37"/>
      <c r="F95" s="112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111"/>
      <c r="V95" s="37"/>
      <c r="W95" s="37"/>
      <c r="X95" s="37"/>
      <c r="Y95" s="37"/>
      <c r="Z95" s="37"/>
      <c r="AA95" s="37"/>
    </row>
    <row r="96" ht="13.5" customHeight="1">
      <c r="A96" s="37"/>
      <c r="B96" s="37"/>
      <c r="C96" s="37"/>
      <c r="D96" s="37"/>
      <c r="E96" s="37"/>
      <c r="F96" s="112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111"/>
      <c r="V96" s="37"/>
      <c r="W96" s="37"/>
      <c r="X96" s="37"/>
      <c r="Y96" s="37"/>
      <c r="Z96" s="37"/>
      <c r="AA96" s="37"/>
    </row>
    <row r="97" ht="13.5" customHeight="1">
      <c r="A97" s="37"/>
      <c r="B97" s="37"/>
      <c r="C97" s="37"/>
      <c r="D97" s="37"/>
      <c r="E97" s="37"/>
      <c r="F97" s="112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111"/>
      <c r="V97" s="37"/>
      <c r="W97" s="37"/>
      <c r="X97" s="37"/>
      <c r="Y97" s="37"/>
      <c r="Z97" s="37"/>
      <c r="AA97" s="37"/>
    </row>
    <row r="98" ht="13.5" customHeight="1">
      <c r="A98" s="37"/>
      <c r="B98" s="37"/>
      <c r="C98" s="37"/>
      <c r="D98" s="37"/>
      <c r="E98" s="37"/>
      <c r="F98" s="112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111"/>
      <c r="V98" s="37"/>
      <c r="W98" s="37"/>
      <c r="X98" s="37"/>
      <c r="Y98" s="37"/>
      <c r="Z98" s="37"/>
      <c r="AA98" s="37"/>
    </row>
    <row r="99" ht="13.5" customHeight="1">
      <c r="A99" s="37"/>
      <c r="B99" s="37"/>
      <c r="C99" s="37"/>
      <c r="D99" s="37"/>
      <c r="E99" s="37"/>
      <c r="F99" s="112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111"/>
      <c r="V99" s="37"/>
      <c r="W99" s="37"/>
      <c r="X99" s="37"/>
      <c r="Y99" s="37"/>
      <c r="Z99" s="37"/>
      <c r="AA99" s="37"/>
    </row>
    <row r="100" ht="13.5" customHeight="1">
      <c r="A100" s="37"/>
      <c r="B100" s="37"/>
      <c r="C100" s="37"/>
      <c r="D100" s="37"/>
      <c r="E100" s="37"/>
      <c r="F100" s="112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111"/>
      <c r="V100" s="37"/>
      <c r="W100" s="37"/>
      <c r="X100" s="37"/>
      <c r="Y100" s="37"/>
      <c r="Z100" s="37"/>
      <c r="AA100" s="37"/>
    </row>
    <row r="101" ht="13.5" customHeight="1">
      <c r="A101" s="37"/>
      <c r="B101" s="37"/>
      <c r="C101" s="37"/>
      <c r="D101" s="37"/>
      <c r="E101" s="37"/>
      <c r="F101" s="112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111"/>
      <c r="V101" s="37"/>
      <c r="W101" s="37"/>
      <c r="X101" s="37"/>
      <c r="Y101" s="37"/>
      <c r="Z101" s="37"/>
      <c r="AA101" s="37"/>
    </row>
    <row r="102" ht="13.5" customHeight="1">
      <c r="A102" s="37"/>
      <c r="B102" s="37"/>
      <c r="C102" s="37"/>
      <c r="D102" s="37"/>
      <c r="E102" s="37"/>
      <c r="F102" s="112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111"/>
      <c r="V102" s="37"/>
      <c r="W102" s="37"/>
      <c r="X102" s="37"/>
      <c r="Y102" s="37"/>
      <c r="Z102" s="37"/>
      <c r="AA102" s="37"/>
    </row>
    <row r="103" ht="13.5" customHeight="1">
      <c r="A103" s="37"/>
      <c r="B103" s="37"/>
      <c r="C103" s="37"/>
      <c r="D103" s="37"/>
      <c r="E103" s="37"/>
      <c r="F103" s="112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111"/>
      <c r="V103" s="37"/>
      <c r="W103" s="37"/>
      <c r="X103" s="37"/>
      <c r="Y103" s="37"/>
      <c r="Z103" s="37"/>
      <c r="AA103" s="37"/>
    </row>
    <row r="104" ht="13.5" customHeight="1">
      <c r="A104" s="37"/>
      <c r="B104" s="37"/>
      <c r="C104" s="37"/>
      <c r="D104" s="37"/>
      <c r="E104" s="37"/>
      <c r="F104" s="112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111"/>
      <c r="V104" s="37"/>
      <c r="W104" s="37"/>
      <c r="X104" s="37"/>
      <c r="Y104" s="37"/>
      <c r="Z104" s="37"/>
      <c r="AA104" s="37"/>
    </row>
    <row r="105" ht="13.5" customHeight="1">
      <c r="A105" s="37"/>
      <c r="B105" s="37"/>
      <c r="C105" s="37"/>
      <c r="D105" s="37"/>
      <c r="E105" s="37"/>
      <c r="F105" s="112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111"/>
      <c r="V105" s="37"/>
      <c r="W105" s="37"/>
      <c r="X105" s="37"/>
      <c r="Y105" s="37"/>
      <c r="Z105" s="37"/>
      <c r="AA105" s="37"/>
    </row>
    <row r="106" ht="13.5" customHeight="1">
      <c r="A106" s="37"/>
      <c r="B106" s="37"/>
      <c r="C106" s="37"/>
      <c r="D106" s="37"/>
      <c r="E106" s="37"/>
      <c r="F106" s="112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111"/>
      <c r="V106" s="37"/>
      <c r="W106" s="37"/>
      <c r="X106" s="37"/>
      <c r="Y106" s="37"/>
      <c r="Z106" s="37"/>
      <c r="AA106" s="37"/>
    </row>
    <row r="107" ht="13.5" customHeight="1">
      <c r="A107" s="37"/>
      <c r="B107" s="37"/>
      <c r="C107" s="37"/>
      <c r="D107" s="37"/>
      <c r="E107" s="37"/>
      <c r="F107" s="112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111"/>
      <c r="V107" s="37"/>
      <c r="W107" s="37"/>
      <c r="X107" s="37"/>
      <c r="Y107" s="37"/>
      <c r="Z107" s="37"/>
      <c r="AA107" s="37"/>
    </row>
    <row r="108" ht="13.5" customHeight="1">
      <c r="A108" s="37"/>
      <c r="B108" s="37"/>
      <c r="C108" s="37"/>
      <c r="D108" s="37"/>
      <c r="E108" s="37"/>
      <c r="F108" s="112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111"/>
      <c r="V108" s="37"/>
      <c r="W108" s="37"/>
      <c r="X108" s="37"/>
      <c r="Y108" s="37"/>
      <c r="Z108" s="37"/>
      <c r="AA108" s="37"/>
    </row>
    <row r="109" ht="13.5" customHeight="1">
      <c r="A109" s="37"/>
      <c r="B109" s="37"/>
      <c r="C109" s="37"/>
      <c r="D109" s="37"/>
      <c r="E109" s="37"/>
      <c r="F109" s="112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111"/>
      <c r="V109" s="37"/>
      <c r="W109" s="37"/>
      <c r="X109" s="37"/>
      <c r="Y109" s="37"/>
      <c r="Z109" s="37"/>
      <c r="AA109" s="37"/>
    </row>
    <row r="110" ht="13.5" customHeight="1">
      <c r="A110" s="37"/>
      <c r="B110" s="37"/>
      <c r="C110" s="37"/>
      <c r="D110" s="37"/>
      <c r="E110" s="37"/>
      <c r="F110" s="112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111"/>
      <c r="V110" s="37"/>
      <c r="W110" s="37"/>
      <c r="X110" s="37"/>
      <c r="Y110" s="37"/>
      <c r="Z110" s="37"/>
      <c r="AA110" s="37"/>
    </row>
    <row r="111" ht="13.5" customHeight="1">
      <c r="A111" s="37"/>
      <c r="B111" s="37"/>
      <c r="C111" s="37"/>
      <c r="D111" s="37"/>
      <c r="E111" s="37"/>
      <c r="F111" s="112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111"/>
      <c r="V111" s="37"/>
      <c r="W111" s="37"/>
      <c r="X111" s="37"/>
      <c r="Y111" s="37"/>
      <c r="Z111" s="37"/>
      <c r="AA111" s="37"/>
    </row>
    <row r="112" ht="13.5" customHeight="1">
      <c r="A112" s="37"/>
      <c r="B112" s="37"/>
      <c r="C112" s="37"/>
      <c r="D112" s="37"/>
      <c r="E112" s="37"/>
      <c r="F112" s="112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111"/>
      <c r="V112" s="37"/>
      <c r="W112" s="37"/>
      <c r="X112" s="37"/>
      <c r="Y112" s="37"/>
      <c r="Z112" s="37"/>
      <c r="AA112" s="37"/>
    </row>
    <row r="113" ht="13.5" customHeight="1">
      <c r="A113" s="37"/>
      <c r="B113" s="37"/>
      <c r="C113" s="37"/>
      <c r="D113" s="37"/>
      <c r="E113" s="37"/>
      <c r="F113" s="112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111"/>
      <c r="V113" s="37"/>
      <c r="W113" s="37"/>
      <c r="X113" s="37"/>
      <c r="Y113" s="37"/>
      <c r="Z113" s="37"/>
      <c r="AA113" s="37"/>
    </row>
    <row r="114" ht="13.5" customHeight="1">
      <c r="A114" s="37"/>
      <c r="B114" s="37"/>
      <c r="C114" s="37"/>
      <c r="D114" s="37"/>
      <c r="E114" s="37"/>
      <c r="F114" s="112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111"/>
      <c r="V114" s="37"/>
      <c r="W114" s="37"/>
      <c r="X114" s="37"/>
      <c r="Y114" s="37"/>
      <c r="Z114" s="37"/>
      <c r="AA114" s="37"/>
    </row>
    <row r="115" ht="13.5" customHeight="1">
      <c r="A115" s="37"/>
      <c r="B115" s="37"/>
      <c r="C115" s="37"/>
      <c r="D115" s="37"/>
      <c r="E115" s="37"/>
      <c r="F115" s="112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111"/>
      <c r="V115" s="37"/>
      <c r="W115" s="37"/>
      <c r="X115" s="37"/>
      <c r="Y115" s="37"/>
      <c r="Z115" s="37"/>
      <c r="AA115" s="37"/>
    </row>
    <row r="116" ht="13.5" customHeight="1">
      <c r="A116" s="37"/>
      <c r="B116" s="37"/>
      <c r="C116" s="37"/>
      <c r="D116" s="37"/>
      <c r="E116" s="37"/>
      <c r="F116" s="112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111"/>
      <c r="V116" s="37"/>
      <c r="W116" s="37"/>
      <c r="X116" s="37"/>
      <c r="Y116" s="37"/>
      <c r="Z116" s="37"/>
      <c r="AA116" s="37"/>
    </row>
    <row r="117" ht="13.5" customHeight="1">
      <c r="A117" s="37"/>
      <c r="B117" s="37"/>
      <c r="C117" s="37"/>
      <c r="D117" s="37"/>
      <c r="E117" s="37"/>
      <c r="F117" s="112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111"/>
      <c r="V117" s="37"/>
      <c r="W117" s="37"/>
      <c r="X117" s="37"/>
      <c r="Y117" s="37"/>
      <c r="Z117" s="37"/>
      <c r="AA117" s="37"/>
    </row>
    <row r="118" ht="13.5" customHeight="1">
      <c r="A118" s="37"/>
      <c r="B118" s="37"/>
      <c r="C118" s="37"/>
      <c r="D118" s="37"/>
      <c r="E118" s="37"/>
      <c r="F118" s="112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111"/>
      <c r="V118" s="37"/>
      <c r="W118" s="37"/>
      <c r="X118" s="37"/>
      <c r="Y118" s="37"/>
      <c r="Z118" s="37"/>
      <c r="AA118" s="37"/>
    </row>
    <row r="119" ht="13.5" customHeight="1">
      <c r="A119" s="37"/>
      <c r="B119" s="37"/>
      <c r="C119" s="37"/>
      <c r="D119" s="37"/>
      <c r="E119" s="37"/>
      <c r="F119" s="112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111"/>
      <c r="V119" s="37"/>
      <c r="W119" s="37"/>
      <c r="X119" s="37"/>
      <c r="Y119" s="37"/>
      <c r="Z119" s="37"/>
      <c r="AA119" s="37"/>
    </row>
    <row r="120" ht="13.5" customHeight="1">
      <c r="A120" s="37"/>
      <c r="B120" s="37"/>
      <c r="C120" s="37"/>
      <c r="D120" s="37"/>
      <c r="E120" s="37"/>
      <c r="F120" s="112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111"/>
      <c r="V120" s="37"/>
      <c r="W120" s="37"/>
      <c r="X120" s="37"/>
      <c r="Y120" s="37"/>
      <c r="Z120" s="37"/>
      <c r="AA120" s="37"/>
    </row>
    <row r="121" ht="13.5" customHeight="1">
      <c r="A121" s="37"/>
      <c r="B121" s="37"/>
      <c r="C121" s="37"/>
      <c r="D121" s="37"/>
      <c r="E121" s="37"/>
      <c r="F121" s="112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111"/>
      <c r="V121" s="37"/>
      <c r="W121" s="37"/>
      <c r="X121" s="37"/>
      <c r="Y121" s="37"/>
      <c r="Z121" s="37"/>
      <c r="AA121" s="37"/>
    </row>
    <row r="122" ht="13.5" customHeight="1">
      <c r="A122" s="37"/>
      <c r="B122" s="37"/>
      <c r="C122" s="37"/>
      <c r="D122" s="37"/>
      <c r="E122" s="37"/>
      <c r="F122" s="112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111"/>
      <c r="V122" s="37"/>
      <c r="W122" s="37"/>
      <c r="X122" s="37"/>
      <c r="Y122" s="37"/>
      <c r="Z122" s="37"/>
      <c r="AA122" s="37"/>
    </row>
    <row r="123" ht="13.5" customHeight="1">
      <c r="A123" s="37"/>
      <c r="B123" s="37"/>
      <c r="C123" s="37"/>
      <c r="D123" s="37"/>
      <c r="E123" s="37"/>
      <c r="F123" s="112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111"/>
      <c r="V123" s="37"/>
      <c r="W123" s="37"/>
      <c r="X123" s="37"/>
      <c r="Y123" s="37"/>
      <c r="Z123" s="37"/>
      <c r="AA123" s="37"/>
    </row>
    <row r="124" ht="13.5" customHeight="1">
      <c r="A124" s="37"/>
      <c r="B124" s="37"/>
      <c r="C124" s="37"/>
      <c r="D124" s="37"/>
      <c r="E124" s="37"/>
      <c r="F124" s="112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111"/>
      <c r="V124" s="37"/>
      <c r="W124" s="37"/>
      <c r="X124" s="37"/>
      <c r="Y124" s="37"/>
      <c r="Z124" s="37"/>
      <c r="AA124" s="37"/>
    </row>
    <row r="125" ht="13.5" customHeight="1">
      <c r="A125" s="37"/>
      <c r="B125" s="37"/>
      <c r="C125" s="37"/>
      <c r="D125" s="37"/>
      <c r="E125" s="37"/>
      <c r="F125" s="112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111"/>
      <c r="V125" s="37"/>
      <c r="W125" s="37"/>
      <c r="X125" s="37"/>
      <c r="Y125" s="37"/>
      <c r="Z125" s="37"/>
      <c r="AA125" s="37"/>
    </row>
    <row r="126" ht="13.5" customHeight="1">
      <c r="A126" s="37"/>
      <c r="B126" s="37"/>
      <c r="C126" s="37"/>
      <c r="D126" s="37"/>
      <c r="E126" s="37"/>
      <c r="F126" s="112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111"/>
      <c r="V126" s="37"/>
      <c r="W126" s="37"/>
      <c r="X126" s="37"/>
      <c r="Y126" s="37"/>
      <c r="Z126" s="37"/>
      <c r="AA126" s="37"/>
    </row>
    <row r="127" ht="13.5" customHeight="1">
      <c r="A127" s="37"/>
      <c r="B127" s="37"/>
      <c r="C127" s="37"/>
      <c r="D127" s="37"/>
      <c r="E127" s="37"/>
      <c r="F127" s="112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111"/>
      <c r="V127" s="37"/>
      <c r="W127" s="37"/>
      <c r="X127" s="37"/>
      <c r="Y127" s="37"/>
      <c r="Z127" s="37"/>
      <c r="AA127" s="37"/>
    </row>
    <row r="128" ht="13.5" customHeight="1">
      <c r="A128" s="37"/>
      <c r="B128" s="37"/>
      <c r="C128" s="37"/>
      <c r="D128" s="37"/>
      <c r="E128" s="37"/>
      <c r="F128" s="112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111"/>
      <c r="V128" s="37"/>
      <c r="W128" s="37"/>
      <c r="X128" s="37"/>
      <c r="Y128" s="37"/>
      <c r="Z128" s="37"/>
      <c r="AA128" s="37"/>
    </row>
    <row r="129" ht="13.5" customHeight="1">
      <c r="A129" s="37"/>
      <c r="B129" s="37"/>
      <c r="C129" s="37"/>
      <c r="D129" s="37"/>
      <c r="E129" s="37"/>
      <c r="F129" s="112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111"/>
      <c r="V129" s="37"/>
      <c r="W129" s="37"/>
      <c r="X129" s="37"/>
      <c r="Y129" s="37"/>
      <c r="Z129" s="37"/>
      <c r="AA129" s="37"/>
    </row>
    <row r="130" ht="13.5" customHeight="1">
      <c r="A130" s="37"/>
      <c r="B130" s="37"/>
      <c r="C130" s="37"/>
      <c r="D130" s="37"/>
      <c r="E130" s="37"/>
      <c r="F130" s="112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111"/>
      <c r="V130" s="37"/>
      <c r="W130" s="37"/>
      <c r="X130" s="37"/>
      <c r="Y130" s="37"/>
      <c r="Z130" s="37"/>
      <c r="AA130" s="37"/>
    </row>
    <row r="131" ht="13.5" customHeight="1">
      <c r="A131" s="37"/>
      <c r="B131" s="37"/>
      <c r="C131" s="37"/>
      <c r="D131" s="37"/>
      <c r="E131" s="37"/>
      <c r="F131" s="112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111"/>
      <c r="V131" s="37"/>
      <c r="W131" s="37"/>
      <c r="X131" s="37"/>
      <c r="Y131" s="37"/>
      <c r="Z131" s="37"/>
      <c r="AA131" s="37"/>
    </row>
    <row r="132" ht="13.5" customHeight="1">
      <c r="A132" s="37"/>
      <c r="B132" s="37"/>
      <c r="C132" s="37"/>
      <c r="D132" s="37"/>
      <c r="E132" s="37"/>
      <c r="F132" s="112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111"/>
      <c r="V132" s="37"/>
      <c r="W132" s="37"/>
      <c r="X132" s="37"/>
      <c r="Y132" s="37"/>
      <c r="Z132" s="37"/>
      <c r="AA132" s="37"/>
    </row>
    <row r="133" ht="13.5" customHeight="1">
      <c r="A133" s="37"/>
      <c r="B133" s="37"/>
      <c r="C133" s="37"/>
      <c r="D133" s="37"/>
      <c r="E133" s="37"/>
      <c r="F133" s="112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111"/>
      <c r="V133" s="37"/>
      <c r="W133" s="37"/>
      <c r="X133" s="37"/>
      <c r="Y133" s="37"/>
      <c r="Z133" s="37"/>
      <c r="AA133" s="37"/>
    </row>
    <row r="134" ht="13.5" customHeight="1">
      <c r="A134" s="37"/>
      <c r="B134" s="37"/>
      <c r="C134" s="37"/>
      <c r="D134" s="37"/>
      <c r="E134" s="37"/>
      <c r="F134" s="112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111"/>
      <c r="V134" s="37"/>
      <c r="W134" s="37"/>
      <c r="X134" s="37"/>
      <c r="Y134" s="37"/>
      <c r="Z134" s="37"/>
      <c r="AA134" s="37"/>
    </row>
    <row r="135" ht="13.5" customHeight="1">
      <c r="A135" s="37"/>
      <c r="B135" s="37"/>
      <c r="C135" s="37"/>
      <c r="D135" s="37"/>
      <c r="E135" s="37"/>
      <c r="F135" s="112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111"/>
      <c r="V135" s="37"/>
      <c r="W135" s="37"/>
      <c r="X135" s="37"/>
      <c r="Y135" s="37"/>
      <c r="Z135" s="37"/>
      <c r="AA135" s="37"/>
    </row>
    <row r="136" ht="13.5" customHeight="1">
      <c r="A136" s="37"/>
      <c r="B136" s="37"/>
      <c r="C136" s="37"/>
      <c r="D136" s="37"/>
      <c r="E136" s="37"/>
      <c r="F136" s="112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111"/>
      <c r="V136" s="37"/>
      <c r="W136" s="37"/>
      <c r="X136" s="37"/>
      <c r="Y136" s="37"/>
      <c r="Z136" s="37"/>
      <c r="AA136" s="37"/>
    </row>
    <row r="137" ht="13.5" customHeight="1">
      <c r="A137" s="37"/>
      <c r="B137" s="37"/>
      <c r="C137" s="37"/>
      <c r="D137" s="37"/>
      <c r="E137" s="37"/>
      <c r="F137" s="112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111"/>
      <c r="V137" s="37"/>
      <c r="W137" s="37"/>
      <c r="X137" s="37"/>
      <c r="Y137" s="37"/>
      <c r="Z137" s="37"/>
      <c r="AA137" s="37"/>
    </row>
    <row r="138" ht="13.5" customHeight="1">
      <c r="A138" s="37"/>
      <c r="B138" s="37"/>
      <c r="C138" s="37"/>
      <c r="D138" s="37"/>
      <c r="E138" s="37"/>
      <c r="F138" s="112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111"/>
      <c r="V138" s="37"/>
      <c r="W138" s="37"/>
      <c r="X138" s="37"/>
      <c r="Y138" s="37"/>
      <c r="Z138" s="37"/>
      <c r="AA138" s="37"/>
    </row>
    <row r="139" ht="13.5" customHeight="1">
      <c r="A139" s="37"/>
      <c r="B139" s="37"/>
      <c r="C139" s="37"/>
      <c r="D139" s="37"/>
      <c r="E139" s="37"/>
      <c r="F139" s="112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111"/>
      <c r="V139" s="37"/>
      <c r="W139" s="37"/>
      <c r="X139" s="37"/>
      <c r="Y139" s="37"/>
      <c r="Z139" s="37"/>
      <c r="AA139" s="37"/>
    </row>
    <row r="140" ht="13.5" customHeight="1">
      <c r="A140" s="37"/>
      <c r="B140" s="37"/>
      <c r="C140" s="37"/>
      <c r="D140" s="37"/>
      <c r="E140" s="37"/>
      <c r="F140" s="112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111"/>
      <c r="V140" s="37"/>
      <c r="W140" s="37"/>
      <c r="X140" s="37"/>
      <c r="Y140" s="37"/>
      <c r="Z140" s="37"/>
      <c r="AA140" s="37"/>
    </row>
    <row r="141" ht="13.5" customHeight="1">
      <c r="A141" s="37"/>
      <c r="B141" s="37"/>
      <c r="C141" s="37"/>
      <c r="D141" s="37"/>
      <c r="E141" s="37"/>
      <c r="F141" s="112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111"/>
      <c r="V141" s="37"/>
      <c r="W141" s="37"/>
      <c r="X141" s="37"/>
      <c r="Y141" s="37"/>
      <c r="Z141" s="37"/>
      <c r="AA141" s="37"/>
    </row>
    <row r="142" ht="13.5" customHeight="1">
      <c r="A142" s="37"/>
      <c r="B142" s="37"/>
      <c r="C142" s="37"/>
      <c r="D142" s="37"/>
      <c r="E142" s="37"/>
      <c r="F142" s="112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111"/>
      <c r="V142" s="37"/>
      <c r="W142" s="37"/>
      <c r="X142" s="37"/>
      <c r="Y142" s="37"/>
      <c r="Z142" s="37"/>
      <c r="AA142" s="37"/>
    </row>
    <row r="143" ht="13.5" customHeight="1">
      <c r="A143" s="37"/>
      <c r="B143" s="37"/>
      <c r="C143" s="37"/>
      <c r="D143" s="37"/>
      <c r="E143" s="37"/>
      <c r="F143" s="112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111"/>
      <c r="V143" s="37"/>
      <c r="W143" s="37"/>
      <c r="X143" s="37"/>
      <c r="Y143" s="37"/>
      <c r="Z143" s="37"/>
      <c r="AA143" s="37"/>
    </row>
    <row r="144" ht="13.5" customHeight="1">
      <c r="A144" s="37"/>
      <c r="B144" s="37"/>
      <c r="C144" s="37"/>
      <c r="D144" s="37"/>
      <c r="E144" s="37"/>
      <c r="F144" s="112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111"/>
      <c r="V144" s="37"/>
      <c r="W144" s="37"/>
      <c r="X144" s="37"/>
      <c r="Y144" s="37"/>
      <c r="Z144" s="37"/>
      <c r="AA144" s="37"/>
    </row>
    <row r="145" ht="13.5" customHeight="1">
      <c r="A145" s="37"/>
      <c r="B145" s="37"/>
      <c r="C145" s="37"/>
      <c r="D145" s="37"/>
      <c r="E145" s="37"/>
      <c r="F145" s="112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111"/>
      <c r="V145" s="37"/>
      <c r="W145" s="37"/>
      <c r="X145" s="37"/>
      <c r="Y145" s="37"/>
      <c r="Z145" s="37"/>
      <c r="AA145" s="37"/>
    </row>
    <row r="146" ht="13.5" customHeight="1">
      <c r="A146" s="37"/>
      <c r="B146" s="37"/>
      <c r="C146" s="37"/>
      <c r="D146" s="37"/>
      <c r="E146" s="37"/>
      <c r="F146" s="112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111"/>
      <c r="V146" s="37"/>
      <c r="W146" s="37"/>
      <c r="X146" s="37"/>
      <c r="Y146" s="37"/>
      <c r="Z146" s="37"/>
      <c r="AA146" s="37"/>
    </row>
    <row r="147" ht="13.5" customHeight="1">
      <c r="A147" s="37"/>
      <c r="B147" s="37"/>
      <c r="C147" s="37"/>
      <c r="D147" s="37"/>
      <c r="E147" s="37"/>
      <c r="F147" s="112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111"/>
      <c r="V147" s="37"/>
      <c r="W147" s="37"/>
      <c r="X147" s="37"/>
      <c r="Y147" s="37"/>
      <c r="Z147" s="37"/>
      <c r="AA147" s="37"/>
    </row>
    <row r="148" ht="13.5" customHeight="1">
      <c r="A148" s="37"/>
      <c r="B148" s="37"/>
      <c r="C148" s="37"/>
      <c r="D148" s="37"/>
      <c r="E148" s="37"/>
      <c r="F148" s="112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111"/>
      <c r="V148" s="37"/>
      <c r="W148" s="37"/>
      <c r="X148" s="37"/>
      <c r="Y148" s="37"/>
      <c r="Z148" s="37"/>
      <c r="AA148" s="37"/>
    </row>
    <row r="149" ht="13.5" customHeight="1">
      <c r="A149" s="37"/>
      <c r="B149" s="37"/>
      <c r="C149" s="37"/>
      <c r="D149" s="37"/>
      <c r="E149" s="37"/>
      <c r="F149" s="112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111"/>
      <c r="V149" s="37"/>
      <c r="W149" s="37"/>
      <c r="X149" s="37"/>
      <c r="Y149" s="37"/>
      <c r="Z149" s="37"/>
      <c r="AA149" s="37"/>
    </row>
    <row r="150" ht="13.5" customHeight="1">
      <c r="A150" s="37"/>
      <c r="B150" s="37"/>
      <c r="C150" s="37"/>
      <c r="D150" s="37"/>
      <c r="E150" s="37"/>
      <c r="F150" s="112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111"/>
      <c r="V150" s="37"/>
      <c r="W150" s="37"/>
      <c r="X150" s="37"/>
      <c r="Y150" s="37"/>
      <c r="Z150" s="37"/>
      <c r="AA150" s="37"/>
    </row>
    <row r="151" ht="13.5" customHeight="1">
      <c r="A151" s="37"/>
      <c r="B151" s="37"/>
      <c r="C151" s="37"/>
      <c r="D151" s="37"/>
      <c r="E151" s="37"/>
      <c r="F151" s="112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111"/>
      <c r="V151" s="37"/>
      <c r="W151" s="37"/>
      <c r="X151" s="37"/>
      <c r="Y151" s="37"/>
      <c r="Z151" s="37"/>
      <c r="AA151" s="37"/>
    </row>
    <row r="152" ht="13.5" customHeight="1">
      <c r="A152" s="37"/>
      <c r="B152" s="37"/>
      <c r="C152" s="37"/>
      <c r="D152" s="37"/>
      <c r="E152" s="37"/>
      <c r="F152" s="112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111"/>
      <c r="V152" s="37"/>
      <c r="W152" s="37"/>
      <c r="X152" s="37"/>
      <c r="Y152" s="37"/>
      <c r="Z152" s="37"/>
      <c r="AA152" s="37"/>
    </row>
    <row r="153" ht="13.5" customHeight="1">
      <c r="A153" s="37"/>
      <c r="B153" s="37"/>
      <c r="C153" s="37"/>
      <c r="D153" s="37"/>
      <c r="E153" s="37"/>
      <c r="F153" s="112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111"/>
      <c r="V153" s="37"/>
      <c r="W153" s="37"/>
      <c r="X153" s="37"/>
      <c r="Y153" s="37"/>
      <c r="Z153" s="37"/>
      <c r="AA153" s="37"/>
    </row>
    <row r="154" ht="13.5" customHeight="1">
      <c r="A154" s="37"/>
      <c r="B154" s="37"/>
      <c r="C154" s="37"/>
      <c r="D154" s="37"/>
      <c r="E154" s="37"/>
      <c r="F154" s="112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111"/>
      <c r="V154" s="37"/>
      <c r="W154" s="37"/>
      <c r="X154" s="37"/>
      <c r="Y154" s="37"/>
      <c r="Z154" s="37"/>
      <c r="AA154" s="37"/>
    </row>
    <row r="155" ht="13.5" customHeight="1">
      <c r="A155" s="37"/>
      <c r="B155" s="37"/>
      <c r="C155" s="37"/>
      <c r="D155" s="37"/>
      <c r="E155" s="37"/>
      <c r="F155" s="112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111"/>
      <c r="V155" s="37"/>
      <c r="W155" s="37"/>
      <c r="X155" s="37"/>
      <c r="Y155" s="37"/>
      <c r="Z155" s="37"/>
      <c r="AA155" s="37"/>
    </row>
    <row r="156" ht="13.5" customHeight="1">
      <c r="A156" s="37"/>
      <c r="B156" s="37"/>
      <c r="C156" s="37"/>
      <c r="D156" s="37"/>
      <c r="E156" s="37"/>
      <c r="F156" s="112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111"/>
      <c r="V156" s="37"/>
      <c r="W156" s="37"/>
      <c r="X156" s="37"/>
      <c r="Y156" s="37"/>
      <c r="Z156" s="37"/>
      <c r="AA156" s="37"/>
    </row>
    <row r="157" ht="13.5" customHeight="1">
      <c r="A157" s="37"/>
      <c r="B157" s="37"/>
      <c r="C157" s="37"/>
      <c r="D157" s="37"/>
      <c r="E157" s="37"/>
      <c r="F157" s="112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111"/>
      <c r="V157" s="37"/>
      <c r="W157" s="37"/>
      <c r="X157" s="37"/>
      <c r="Y157" s="37"/>
      <c r="Z157" s="37"/>
      <c r="AA157" s="37"/>
    </row>
    <row r="158" ht="13.5" customHeight="1">
      <c r="A158" s="37"/>
      <c r="B158" s="37"/>
      <c r="C158" s="37"/>
      <c r="D158" s="37"/>
      <c r="E158" s="37"/>
      <c r="F158" s="112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111"/>
      <c r="V158" s="37"/>
      <c r="W158" s="37"/>
      <c r="X158" s="37"/>
      <c r="Y158" s="37"/>
      <c r="Z158" s="37"/>
      <c r="AA158" s="37"/>
    </row>
    <row r="159" ht="13.5" customHeight="1">
      <c r="A159" s="37"/>
      <c r="B159" s="37"/>
      <c r="C159" s="37"/>
      <c r="D159" s="37"/>
      <c r="E159" s="37"/>
      <c r="F159" s="112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111"/>
      <c r="V159" s="37"/>
      <c r="W159" s="37"/>
      <c r="X159" s="37"/>
      <c r="Y159" s="37"/>
      <c r="Z159" s="37"/>
      <c r="AA159" s="37"/>
    </row>
    <row r="160" ht="13.5" customHeight="1">
      <c r="A160" s="37"/>
      <c r="B160" s="37"/>
      <c r="C160" s="37"/>
      <c r="D160" s="37"/>
      <c r="E160" s="37"/>
      <c r="F160" s="112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111"/>
      <c r="V160" s="37"/>
      <c r="W160" s="37"/>
      <c r="X160" s="37"/>
      <c r="Y160" s="37"/>
      <c r="Z160" s="37"/>
      <c r="AA160" s="37"/>
    </row>
    <row r="161" ht="13.5" customHeight="1">
      <c r="A161" s="37"/>
      <c r="B161" s="37"/>
      <c r="C161" s="37"/>
      <c r="D161" s="37"/>
      <c r="E161" s="37"/>
      <c r="F161" s="112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111"/>
      <c r="V161" s="37"/>
      <c r="W161" s="37"/>
      <c r="X161" s="37"/>
      <c r="Y161" s="37"/>
      <c r="Z161" s="37"/>
      <c r="AA161" s="37"/>
    </row>
    <row r="162" ht="13.5" customHeight="1">
      <c r="A162" s="37"/>
      <c r="B162" s="37"/>
      <c r="C162" s="37"/>
      <c r="D162" s="37"/>
      <c r="E162" s="37"/>
      <c r="F162" s="112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111"/>
      <c r="V162" s="37"/>
      <c r="W162" s="37"/>
      <c r="X162" s="37"/>
      <c r="Y162" s="37"/>
      <c r="Z162" s="37"/>
      <c r="AA162" s="37"/>
    </row>
    <row r="163" ht="13.5" customHeight="1">
      <c r="A163" s="37"/>
      <c r="B163" s="37"/>
      <c r="C163" s="37"/>
      <c r="D163" s="37"/>
      <c r="E163" s="37"/>
      <c r="F163" s="112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111"/>
      <c r="V163" s="37"/>
      <c r="W163" s="37"/>
      <c r="X163" s="37"/>
      <c r="Y163" s="37"/>
      <c r="Z163" s="37"/>
      <c r="AA163" s="37"/>
    </row>
    <row r="164" ht="13.5" customHeight="1">
      <c r="A164" s="37"/>
      <c r="B164" s="37"/>
      <c r="C164" s="37"/>
      <c r="D164" s="37"/>
      <c r="E164" s="37"/>
      <c r="F164" s="112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111"/>
      <c r="V164" s="37"/>
      <c r="W164" s="37"/>
      <c r="X164" s="37"/>
      <c r="Y164" s="37"/>
      <c r="Z164" s="37"/>
      <c r="AA164" s="37"/>
    </row>
    <row r="165" ht="13.5" customHeight="1">
      <c r="A165" s="37"/>
      <c r="B165" s="37"/>
      <c r="C165" s="37"/>
      <c r="D165" s="37"/>
      <c r="E165" s="37"/>
      <c r="F165" s="112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111"/>
      <c r="V165" s="37"/>
      <c r="W165" s="37"/>
      <c r="X165" s="37"/>
      <c r="Y165" s="37"/>
      <c r="Z165" s="37"/>
      <c r="AA165" s="37"/>
    </row>
    <row r="166" ht="13.5" customHeight="1">
      <c r="A166" s="37"/>
      <c r="B166" s="37"/>
      <c r="C166" s="37"/>
      <c r="D166" s="37"/>
      <c r="E166" s="37"/>
      <c r="F166" s="112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111"/>
      <c r="V166" s="37"/>
      <c r="W166" s="37"/>
      <c r="X166" s="37"/>
      <c r="Y166" s="37"/>
      <c r="Z166" s="37"/>
      <c r="AA166" s="37"/>
    </row>
    <row r="167" ht="13.5" customHeight="1">
      <c r="A167" s="37"/>
      <c r="B167" s="37"/>
      <c r="C167" s="37"/>
      <c r="D167" s="37"/>
      <c r="E167" s="37"/>
      <c r="F167" s="112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111"/>
      <c r="V167" s="37"/>
      <c r="W167" s="37"/>
      <c r="X167" s="37"/>
      <c r="Y167" s="37"/>
      <c r="Z167" s="37"/>
      <c r="AA167" s="37"/>
    </row>
    <row r="168" ht="13.5" customHeight="1">
      <c r="A168" s="37"/>
      <c r="B168" s="37"/>
      <c r="C168" s="37"/>
      <c r="D168" s="37"/>
      <c r="E168" s="37"/>
      <c r="F168" s="112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111"/>
      <c r="V168" s="37"/>
      <c r="W168" s="37"/>
      <c r="X168" s="37"/>
      <c r="Y168" s="37"/>
      <c r="Z168" s="37"/>
      <c r="AA168" s="37"/>
    </row>
    <row r="169" ht="13.5" customHeight="1">
      <c r="A169" s="37"/>
      <c r="B169" s="37"/>
      <c r="C169" s="37"/>
      <c r="D169" s="37"/>
      <c r="E169" s="37"/>
      <c r="F169" s="112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111"/>
      <c r="V169" s="37"/>
      <c r="W169" s="37"/>
      <c r="X169" s="37"/>
      <c r="Y169" s="37"/>
      <c r="Z169" s="37"/>
      <c r="AA169" s="37"/>
    </row>
    <row r="170" ht="13.5" customHeight="1">
      <c r="A170" s="37"/>
      <c r="B170" s="37"/>
      <c r="C170" s="37"/>
      <c r="D170" s="37"/>
      <c r="E170" s="37"/>
      <c r="F170" s="112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111"/>
      <c r="V170" s="37"/>
      <c r="W170" s="37"/>
      <c r="X170" s="37"/>
      <c r="Y170" s="37"/>
      <c r="Z170" s="37"/>
      <c r="AA170" s="37"/>
    </row>
    <row r="171" ht="13.5" customHeight="1">
      <c r="A171" s="37"/>
      <c r="B171" s="37"/>
      <c r="C171" s="37"/>
      <c r="D171" s="37"/>
      <c r="E171" s="37"/>
      <c r="F171" s="112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111"/>
      <c r="V171" s="37"/>
      <c r="W171" s="37"/>
      <c r="X171" s="37"/>
      <c r="Y171" s="37"/>
      <c r="Z171" s="37"/>
      <c r="AA171" s="37"/>
    </row>
    <row r="172" ht="13.5" customHeight="1">
      <c r="A172" s="37"/>
      <c r="B172" s="37"/>
      <c r="C172" s="37"/>
      <c r="D172" s="37"/>
      <c r="E172" s="37"/>
      <c r="F172" s="112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111"/>
      <c r="V172" s="37"/>
      <c r="W172" s="37"/>
      <c r="X172" s="37"/>
      <c r="Y172" s="37"/>
      <c r="Z172" s="37"/>
      <c r="AA172" s="37"/>
    </row>
    <row r="173" ht="13.5" customHeight="1">
      <c r="A173" s="37"/>
      <c r="B173" s="37"/>
      <c r="C173" s="37"/>
      <c r="D173" s="37"/>
      <c r="E173" s="37"/>
      <c r="F173" s="112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111"/>
      <c r="V173" s="37"/>
      <c r="W173" s="37"/>
      <c r="X173" s="37"/>
      <c r="Y173" s="37"/>
      <c r="Z173" s="37"/>
      <c r="AA173" s="37"/>
    </row>
    <row r="174" ht="13.5" customHeight="1">
      <c r="A174" s="37"/>
      <c r="B174" s="37"/>
      <c r="C174" s="37"/>
      <c r="D174" s="37"/>
      <c r="E174" s="37"/>
      <c r="F174" s="112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111"/>
      <c r="V174" s="37"/>
      <c r="W174" s="37"/>
      <c r="X174" s="37"/>
      <c r="Y174" s="37"/>
      <c r="Z174" s="37"/>
      <c r="AA174" s="37"/>
    </row>
    <row r="175" ht="13.5" customHeight="1">
      <c r="A175" s="37"/>
      <c r="B175" s="37"/>
      <c r="C175" s="37"/>
      <c r="D175" s="37"/>
      <c r="E175" s="37"/>
      <c r="F175" s="112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111"/>
      <c r="V175" s="37"/>
      <c r="W175" s="37"/>
      <c r="X175" s="37"/>
      <c r="Y175" s="37"/>
      <c r="Z175" s="37"/>
      <c r="AA175" s="37"/>
    </row>
    <row r="176" ht="13.5" customHeight="1">
      <c r="A176" s="37"/>
      <c r="B176" s="37"/>
      <c r="C176" s="37"/>
      <c r="D176" s="37"/>
      <c r="E176" s="37"/>
      <c r="F176" s="112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111"/>
      <c r="V176" s="37"/>
      <c r="W176" s="37"/>
      <c r="X176" s="37"/>
      <c r="Y176" s="37"/>
      <c r="Z176" s="37"/>
      <c r="AA176" s="37"/>
    </row>
    <row r="177" ht="13.5" customHeight="1">
      <c r="A177" s="37"/>
      <c r="B177" s="37"/>
      <c r="C177" s="37"/>
      <c r="D177" s="37"/>
      <c r="E177" s="37"/>
      <c r="F177" s="112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111"/>
      <c r="V177" s="37"/>
      <c r="W177" s="37"/>
      <c r="X177" s="37"/>
      <c r="Y177" s="37"/>
      <c r="Z177" s="37"/>
      <c r="AA177" s="37"/>
    </row>
    <row r="178" ht="13.5" customHeight="1">
      <c r="A178" s="37"/>
      <c r="B178" s="37"/>
      <c r="C178" s="37"/>
      <c r="D178" s="37"/>
      <c r="E178" s="37"/>
      <c r="F178" s="112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111"/>
      <c r="V178" s="37"/>
      <c r="W178" s="37"/>
      <c r="X178" s="37"/>
      <c r="Y178" s="37"/>
      <c r="Z178" s="37"/>
      <c r="AA178" s="37"/>
    </row>
    <row r="179" ht="13.5" customHeight="1">
      <c r="A179" s="37"/>
      <c r="B179" s="37"/>
      <c r="C179" s="37"/>
      <c r="D179" s="37"/>
      <c r="E179" s="37"/>
      <c r="F179" s="112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111"/>
      <c r="V179" s="37"/>
      <c r="W179" s="37"/>
      <c r="X179" s="37"/>
      <c r="Y179" s="37"/>
      <c r="Z179" s="37"/>
      <c r="AA179" s="37"/>
    </row>
    <row r="180" ht="13.5" customHeight="1">
      <c r="A180" s="37"/>
      <c r="B180" s="37"/>
      <c r="C180" s="37"/>
      <c r="D180" s="37"/>
      <c r="E180" s="37"/>
      <c r="F180" s="112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111"/>
      <c r="V180" s="37"/>
      <c r="W180" s="37"/>
      <c r="X180" s="37"/>
      <c r="Y180" s="37"/>
      <c r="Z180" s="37"/>
      <c r="AA180" s="37"/>
    </row>
    <row r="181" ht="13.5" customHeight="1">
      <c r="A181" s="37"/>
      <c r="B181" s="37"/>
      <c r="C181" s="37"/>
      <c r="D181" s="37"/>
      <c r="E181" s="37"/>
      <c r="F181" s="112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111"/>
      <c r="V181" s="37"/>
      <c r="W181" s="37"/>
      <c r="X181" s="37"/>
      <c r="Y181" s="37"/>
      <c r="Z181" s="37"/>
      <c r="AA181" s="37"/>
    </row>
    <row r="182" ht="13.5" customHeight="1">
      <c r="A182" s="37"/>
      <c r="B182" s="37"/>
      <c r="C182" s="37"/>
      <c r="D182" s="37"/>
      <c r="E182" s="37"/>
      <c r="F182" s="112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111"/>
      <c r="V182" s="37"/>
      <c r="W182" s="37"/>
      <c r="X182" s="37"/>
      <c r="Y182" s="37"/>
      <c r="Z182" s="37"/>
      <c r="AA182" s="37"/>
    </row>
    <row r="183" ht="13.5" customHeight="1">
      <c r="A183" s="37"/>
      <c r="B183" s="37"/>
      <c r="C183" s="37"/>
      <c r="D183" s="37"/>
      <c r="E183" s="37"/>
      <c r="F183" s="112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111"/>
      <c r="V183" s="37"/>
      <c r="W183" s="37"/>
      <c r="X183" s="37"/>
      <c r="Y183" s="37"/>
      <c r="Z183" s="37"/>
      <c r="AA183" s="37"/>
    </row>
    <row r="184" ht="13.5" customHeight="1">
      <c r="A184" s="37"/>
      <c r="B184" s="37"/>
      <c r="C184" s="37"/>
      <c r="D184" s="37"/>
      <c r="E184" s="37"/>
      <c r="F184" s="112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111"/>
      <c r="V184" s="37"/>
      <c r="W184" s="37"/>
      <c r="X184" s="37"/>
      <c r="Y184" s="37"/>
      <c r="Z184" s="37"/>
      <c r="AA184" s="37"/>
    </row>
    <row r="185" ht="13.5" customHeight="1">
      <c r="A185" s="37"/>
      <c r="B185" s="37"/>
      <c r="C185" s="37"/>
      <c r="D185" s="37"/>
      <c r="E185" s="37"/>
      <c r="F185" s="112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111"/>
      <c r="V185" s="37"/>
      <c r="W185" s="37"/>
      <c r="X185" s="37"/>
      <c r="Y185" s="37"/>
      <c r="Z185" s="37"/>
      <c r="AA185" s="37"/>
    </row>
    <row r="186" ht="13.5" customHeight="1">
      <c r="A186" s="37"/>
      <c r="B186" s="37"/>
      <c r="C186" s="37"/>
      <c r="D186" s="37"/>
      <c r="E186" s="37"/>
      <c r="F186" s="112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111"/>
      <c r="V186" s="37"/>
      <c r="W186" s="37"/>
      <c r="X186" s="37"/>
      <c r="Y186" s="37"/>
      <c r="Z186" s="37"/>
      <c r="AA186" s="37"/>
    </row>
    <row r="187" ht="13.5" customHeight="1">
      <c r="A187" s="37"/>
      <c r="B187" s="37"/>
      <c r="C187" s="37"/>
      <c r="D187" s="37"/>
      <c r="E187" s="37"/>
      <c r="F187" s="112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111"/>
      <c r="V187" s="37"/>
      <c r="W187" s="37"/>
      <c r="X187" s="37"/>
      <c r="Y187" s="37"/>
      <c r="Z187" s="37"/>
      <c r="AA187" s="37"/>
    </row>
    <row r="188" ht="13.5" customHeight="1">
      <c r="A188" s="37"/>
      <c r="B188" s="37"/>
      <c r="C188" s="37"/>
      <c r="D188" s="37"/>
      <c r="E188" s="37"/>
      <c r="F188" s="112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111"/>
      <c r="V188" s="37"/>
      <c r="W188" s="37"/>
      <c r="X188" s="37"/>
      <c r="Y188" s="37"/>
      <c r="Z188" s="37"/>
      <c r="AA188" s="37"/>
    </row>
    <row r="189" ht="13.5" customHeight="1">
      <c r="A189" s="37"/>
      <c r="B189" s="37"/>
      <c r="C189" s="37"/>
      <c r="D189" s="37"/>
      <c r="E189" s="37"/>
      <c r="F189" s="112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111"/>
      <c r="V189" s="37"/>
      <c r="W189" s="37"/>
      <c r="X189" s="37"/>
      <c r="Y189" s="37"/>
      <c r="Z189" s="37"/>
      <c r="AA189" s="37"/>
    </row>
    <row r="190" ht="13.5" customHeight="1">
      <c r="A190" s="37"/>
      <c r="B190" s="37"/>
      <c r="C190" s="37"/>
      <c r="D190" s="37"/>
      <c r="E190" s="37"/>
      <c r="F190" s="112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111"/>
      <c r="V190" s="37"/>
      <c r="W190" s="37"/>
      <c r="X190" s="37"/>
      <c r="Y190" s="37"/>
      <c r="Z190" s="37"/>
      <c r="AA190" s="37"/>
    </row>
    <row r="191" ht="13.5" customHeight="1">
      <c r="A191" s="37"/>
      <c r="B191" s="37"/>
      <c r="C191" s="37"/>
      <c r="D191" s="37"/>
      <c r="E191" s="37"/>
      <c r="F191" s="112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111"/>
      <c r="V191" s="37"/>
      <c r="W191" s="37"/>
      <c r="X191" s="37"/>
      <c r="Y191" s="37"/>
      <c r="Z191" s="37"/>
      <c r="AA191" s="37"/>
    </row>
    <row r="192" ht="13.5" customHeight="1">
      <c r="A192" s="37"/>
      <c r="B192" s="37"/>
      <c r="C192" s="37"/>
      <c r="D192" s="37"/>
      <c r="E192" s="37"/>
      <c r="F192" s="112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111"/>
      <c r="V192" s="37"/>
      <c r="W192" s="37"/>
      <c r="X192" s="37"/>
      <c r="Y192" s="37"/>
      <c r="Z192" s="37"/>
      <c r="AA192" s="37"/>
    </row>
    <row r="193" ht="13.5" customHeight="1">
      <c r="A193" s="37"/>
      <c r="B193" s="37"/>
      <c r="C193" s="37"/>
      <c r="D193" s="37"/>
      <c r="E193" s="37"/>
      <c r="F193" s="112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111"/>
      <c r="V193" s="37"/>
      <c r="W193" s="37"/>
      <c r="X193" s="37"/>
      <c r="Y193" s="37"/>
      <c r="Z193" s="37"/>
      <c r="AA193" s="37"/>
    </row>
    <row r="194" ht="13.5" customHeight="1">
      <c r="A194" s="37"/>
      <c r="B194" s="37"/>
      <c r="C194" s="37"/>
      <c r="D194" s="37"/>
      <c r="E194" s="37"/>
      <c r="F194" s="112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111"/>
      <c r="V194" s="37"/>
      <c r="W194" s="37"/>
      <c r="X194" s="37"/>
      <c r="Y194" s="37"/>
      <c r="Z194" s="37"/>
      <c r="AA194" s="37"/>
    </row>
    <row r="195" ht="13.5" customHeight="1">
      <c r="A195" s="37"/>
      <c r="B195" s="37"/>
      <c r="C195" s="37"/>
      <c r="D195" s="37"/>
      <c r="E195" s="37"/>
      <c r="F195" s="112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111"/>
      <c r="V195" s="37"/>
      <c r="W195" s="37"/>
      <c r="X195" s="37"/>
      <c r="Y195" s="37"/>
      <c r="Z195" s="37"/>
      <c r="AA195" s="37"/>
    </row>
    <row r="196" ht="13.5" customHeight="1">
      <c r="A196" s="37"/>
      <c r="B196" s="37"/>
      <c r="C196" s="37"/>
      <c r="D196" s="37"/>
      <c r="E196" s="37"/>
      <c r="F196" s="112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111"/>
      <c r="V196" s="37"/>
      <c r="W196" s="37"/>
      <c r="X196" s="37"/>
      <c r="Y196" s="37"/>
      <c r="Z196" s="37"/>
      <c r="AA196" s="37"/>
    </row>
    <row r="197" ht="13.5" customHeight="1">
      <c r="A197" s="37"/>
      <c r="B197" s="37"/>
      <c r="C197" s="37"/>
      <c r="D197" s="37"/>
      <c r="E197" s="37"/>
      <c r="F197" s="112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111"/>
      <c r="V197" s="37"/>
      <c r="W197" s="37"/>
      <c r="X197" s="37"/>
      <c r="Y197" s="37"/>
      <c r="Z197" s="37"/>
      <c r="AA197" s="37"/>
    </row>
    <row r="198" ht="13.5" customHeight="1">
      <c r="A198" s="37"/>
      <c r="B198" s="37"/>
      <c r="C198" s="37"/>
      <c r="D198" s="37"/>
      <c r="E198" s="37"/>
      <c r="F198" s="112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111"/>
      <c r="V198" s="37"/>
      <c r="W198" s="37"/>
      <c r="X198" s="37"/>
      <c r="Y198" s="37"/>
      <c r="Z198" s="37"/>
      <c r="AA198" s="37"/>
    </row>
    <row r="199" ht="13.5" customHeight="1">
      <c r="A199" s="37"/>
      <c r="B199" s="37"/>
      <c r="C199" s="37"/>
      <c r="D199" s="37"/>
      <c r="E199" s="37"/>
      <c r="F199" s="112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111"/>
      <c r="V199" s="37"/>
      <c r="W199" s="37"/>
      <c r="X199" s="37"/>
      <c r="Y199" s="37"/>
      <c r="Z199" s="37"/>
      <c r="AA199" s="37"/>
    </row>
    <row r="200" ht="13.5" customHeight="1">
      <c r="A200" s="37"/>
      <c r="B200" s="37"/>
      <c r="C200" s="37"/>
      <c r="D200" s="37"/>
      <c r="E200" s="37"/>
      <c r="F200" s="112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111"/>
      <c r="V200" s="37"/>
      <c r="W200" s="37"/>
      <c r="X200" s="37"/>
      <c r="Y200" s="37"/>
      <c r="Z200" s="37"/>
      <c r="AA200" s="37"/>
    </row>
    <row r="201" ht="13.5" customHeight="1">
      <c r="A201" s="37"/>
      <c r="B201" s="37"/>
      <c r="C201" s="37"/>
      <c r="D201" s="37"/>
      <c r="E201" s="37"/>
      <c r="F201" s="112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111"/>
      <c r="V201" s="37"/>
      <c r="W201" s="37"/>
      <c r="X201" s="37"/>
      <c r="Y201" s="37"/>
      <c r="Z201" s="37"/>
      <c r="AA201" s="37"/>
    </row>
    <row r="202" ht="13.5" customHeight="1">
      <c r="A202" s="37"/>
      <c r="B202" s="37"/>
      <c r="C202" s="37"/>
      <c r="D202" s="37"/>
      <c r="E202" s="37"/>
      <c r="F202" s="112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111"/>
      <c r="V202" s="37"/>
      <c r="W202" s="37"/>
      <c r="X202" s="37"/>
      <c r="Y202" s="37"/>
      <c r="Z202" s="37"/>
      <c r="AA202" s="37"/>
    </row>
    <row r="203" ht="13.5" customHeight="1">
      <c r="A203" s="37"/>
      <c r="B203" s="37"/>
      <c r="C203" s="37"/>
      <c r="D203" s="37"/>
      <c r="E203" s="37"/>
      <c r="F203" s="112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111"/>
      <c r="V203" s="37"/>
      <c r="W203" s="37"/>
      <c r="X203" s="37"/>
      <c r="Y203" s="37"/>
      <c r="Z203" s="37"/>
      <c r="AA203" s="37"/>
    </row>
    <row r="204" ht="13.5" customHeight="1">
      <c r="A204" s="37"/>
      <c r="B204" s="37"/>
      <c r="C204" s="37"/>
      <c r="D204" s="37"/>
      <c r="E204" s="37"/>
      <c r="F204" s="112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111"/>
      <c r="V204" s="37"/>
      <c r="W204" s="37"/>
      <c r="X204" s="37"/>
      <c r="Y204" s="37"/>
      <c r="Z204" s="37"/>
      <c r="AA204" s="37"/>
    </row>
    <row r="205" ht="13.5" customHeight="1">
      <c r="A205" s="37"/>
      <c r="B205" s="37"/>
      <c r="C205" s="37"/>
      <c r="D205" s="37"/>
      <c r="E205" s="37"/>
      <c r="F205" s="112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111"/>
      <c r="V205" s="37"/>
      <c r="W205" s="37"/>
      <c r="X205" s="37"/>
      <c r="Y205" s="37"/>
      <c r="Z205" s="37"/>
      <c r="AA205" s="37"/>
    </row>
    <row r="206" ht="13.5" customHeight="1">
      <c r="A206" s="37"/>
      <c r="B206" s="37"/>
      <c r="C206" s="37"/>
      <c r="D206" s="37"/>
      <c r="E206" s="37"/>
      <c r="F206" s="112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111"/>
      <c r="V206" s="37"/>
      <c r="W206" s="37"/>
      <c r="X206" s="37"/>
      <c r="Y206" s="37"/>
      <c r="Z206" s="37"/>
      <c r="AA206" s="37"/>
    </row>
    <row r="207" ht="13.5" customHeight="1">
      <c r="A207" s="37"/>
      <c r="B207" s="37"/>
      <c r="C207" s="37"/>
      <c r="D207" s="37"/>
      <c r="E207" s="37"/>
      <c r="F207" s="112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111"/>
      <c r="V207" s="37"/>
      <c r="W207" s="37"/>
      <c r="X207" s="37"/>
      <c r="Y207" s="37"/>
      <c r="Z207" s="37"/>
      <c r="AA207" s="37"/>
    </row>
    <row r="208" ht="13.5" customHeight="1">
      <c r="A208" s="37"/>
      <c r="B208" s="37"/>
      <c r="C208" s="37"/>
      <c r="D208" s="37"/>
      <c r="E208" s="37"/>
      <c r="F208" s="112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111"/>
      <c r="V208" s="37"/>
      <c r="W208" s="37"/>
      <c r="X208" s="37"/>
      <c r="Y208" s="37"/>
      <c r="Z208" s="37"/>
      <c r="AA208" s="37"/>
    </row>
    <row r="209" ht="13.5" customHeight="1">
      <c r="A209" s="37"/>
      <c r="B209" s="37"/>
      <c r="C209" s="37"/>
      <c r="D209" s="37"/>
      <c r="E209" s="37"/>
      <c r="F209" s="112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111"/>
      <c r="V209" s="37"/>
      <c r="W209" s="37"/>
      <c r="X209" s="37"/>
      <c r="Y209" s="37"/>
      <c r="Z209" s="37"/>
      <c r="AA209" s="37"/>
    </row>
    <row r="210" ht="13.5" customHeight="1">
      <c r="A210" s="37"/>
      <c r="B210" s="37"/>
      <c r="C210" s="37"/>
      <c r="D210" s="37"/>
      <c r="E210" s="37"/>
      <c r="F210" s="112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111"/>
      <c r="V210" s="37"/>
      <c r="W210" s="37"/>
      <c r="X210" s="37"/>
      <c r="Y210" s="37"/>
      <c r="Z210" s="37"/>
      <c r="AA210" s="37"/>
    </row>
    <row r="211" ht="13.5" customHeight="1">
      <c r="A211" s="37"/>
      <c r="B211" s="37"/>
      <c r="C211" s="37"/>
      <c r="D211" s="37"/>
      <c r="E211" s="37"/>
      <c r="F211" s="112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111"/>
      <c r="V211" s="37"/>
      <c r="W211" s="37"/>
      <c r="X211" s="37"/>
      <c r="Y211" s="37"/>
      <c r="Z211" s="37"/>
      <c r="AA211" s="37"/>
    </row>
    <row r="212" ht="13.5" customHeight="1">
      <c r="A212" s="37"/>
      <c r="B212" s="37"/>
      <c r="C212" s="37"/>
      <c r="D212" s="37"/>
      <c r="E212" s="37"/>
      <c r="F212" s="112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111"/>
      <c r="V212" s="37"/>
      <c r="W212" s="37"/>
      <c r="X212" s="37"/>
      <c r="Y212" s="37"/>
      <c r="Z212" s="37"/>
      <c r="AA212" s="37"/>
    </row>
    <row r="213" ht="13.5" customHeight="1">
      <c r="A213" s="37"/>
      <c r="B213" s="37"/>
      <c r="C213" s="37"/>
      <c r="D213" s="37"/>
      <c r="E213" s="37"/>
      <c r="F213" s="112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111"/>
      <c r="V213" s="37"/>
      <c r="W213" s="37"/>
      <c r="X213" s="37"/>
      <c r="Y213" s="37"/>
      <c r="Z213" s="37"/>
      <c r="AA213" s="37"/>
    </row>
    <row r="214" ht="13.5" customHeight="1">
      <c r="A214" s="37"/>
      <c r="B214" s="37"/>
      <c r="C214" s="37"/>
      <c r="D214" s="37"/>
      <c r="E214" s="37"/>
      <c r="F214" s="112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111"/>
      <c r="V214" s="37"/>
      <c r="W214" s="37"/>
      <c r="X214" s="37"/>
      <c r="Y214" s="37"/>
      <c r="Z214" s="37"/>
      <c r="AA214" s="37"/>
    </row>
    <row r="215" ht="13.5" customHeight="1">
      <c r="A215" s="37"/>
      <c r="B215" s="37"/>
      <c r="C215" s="37"/>
      <c r="D215" s="37"/>
      <c r="E215" s="37"/>
      <c r="F215" s="112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111"/>
      <c r="V215" s="37"/>
      <c r="W215" s="37"/>
      <c r="X215" s="37"/>
      <c r="Y215" s="37"/>
      <c r="Z215" s="37"/>
      <c r="AA215" s="37"/>
    </row>
    <row r="216" ht="13.5" customHeight="1">
      <c r="A216" s="37"/>
      <c r="B216" s="37"/>
      <c r="C216" s="37"/>
      <c r="D216" s="37"/>
      <c r="E216" s="37"/>
      <c r="F216" s="112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111"/>
      <c r="V216" s="37"/>
      <c r="W216" s="37"/>
      <c r="X216" s="37"/>
      <c r="Y216" s="37"/>
      <c r="Z216" s="37"/>
      <c r="AA216" s="37"/>
    </row>
    <row r="217" ht="13.5" customHeight="1">
      <c r="A217" s="37"/>
      <c r="B217" s="37"/>
      <c r="C217" s="37"/>
      <c r="D217" s="37"/>
      <c r="E217" s="37"/>
      <c r="F217" s="112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111"/>
      <c r="V217" s="37"/>
      <c r="W217" s="37"/>
      <c r="X217" s="37"/>
      <c r="Y217" s="37"/>
      <c r="Z217" s="37"/>
      <c r="AA217" s="37"/>
    </row>
    <row r="218" ht="13.5" customHeight="1">
      <c r="A218" s="37"/>
      <c r="B218" s="37"/>
      <c r="C218" s="37"/>
      <c r="D218" s="37"/>
      <c r="E218" s="37"/>
      <c r="F218" s="112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111"/>
      <c r="V218" s="37"/>
      <c r="W218" s="37"/>
      <c r="X218" s="37"/>
      <c r="Y218" s="37"/>
      <c r="Z218" s="37"/>
      <c r="AA218" s="37"/>
    </row>
    <row r="219" ht="13.5" customHeight="1">
      <c r="A219" s="37"/>
      <c r="B219" s="37"/>
      <c r="C219" s="37"/>
      <c r="D219" s="37"/>
      <c r="E219" s="37"/>
      <c r="F219" s="112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111"/>
      <c r="V219" s="37"/>
      <c r="W219" s="37"/>
      <c r="X219" s="37"/>
      <c r="Y219" s="37"/>
      <c r="Z219" s="37"/>
      <c r="AA219" s="37"/>
    </row>
    <row r="220" ht="13.5" customHeight="1">
      <c r="A220" s="37"/>
      <c r="B220" s="37"/>
      <c r="C220" s="37"/>
      <c r="D220" s="37"/>
      <c r="E220" s="37"/>
      <c r="F220" s="112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111"/>
      <c r="V220" s="37"/>
      <c r="W220" s="37"/>
      <c r="X220" s="37"/>
      <c r="Y220" s="37"/>
      <c r="Z220" s="37"/>
      <c r="AA220" s="37"/>
    </row>
    <row r="221" ht="13.5" customHeight="1">
      <c r="A221" s="37"/>
      <c r="B221" s="37"/>
      <c r="C221" s="37"/>
      <c r="D221" s="37"/>
      <c r="E221" s="37"/>
      <c r="F221" s="112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111"/>
      <c r="V221" s="37"/>
      <c r="W221" s="37"/>
      <c r="X221" s="37"/>
      <c r="Y221" s="37"/>
      <c r="Z221" s="37"/>
      <c r="AA221" s="37"/>
    </row>
    <row r="222" ht="13.5" customHeight="1">
      <c r="A222" s="37"/>
      <c r="B222" s="37"/>
      <c r="C222" s="37"/>
      <c r="D222" s="37"/>
      <c r="E222" s="37"/>
      <c r="F222" s="112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111"/>
      <c r="V222" s="37"/>
      <c r="W222" s="37"/>
      <c r="X222" s="37"/>
      <c r="Y222" s="37"/>
      <c r="Z222" s="37"/>
      <c r="AA222" s="37"/>
    </row>
    <row r="223" ht="13.5" customHeight="1">
      <c r="A223" s="37"/>
      <c r="B223" s="37"/>
      <c r="C223" s="37"/>
      <c r="D223" s="37"/>
      <c r="E223" s="37"/>
      <c r="F223" s="112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111"/>
      <c r="V223" s="37"/>
      <c r="W223" s="37"/>
      <c r="X223" s="37"/>
      <c r="Y223" s="37"/>
      <c r="Z223" s="37"/>
      <c r="AA223" s="37"/>
    </row>
    <row r="224" ht="13.5" customHeight="1">
      <c r="A224" s="37"/>
      <c r="B224" s="37"/>
      <c r="C224" s="37"/>
      <c r="D224" s="37"/>
      <c r="E224" s="37"/>
      <c r="F224" s="112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111"/>
      <c r="V224" s="37"/>
      <c r="W224" s="37"/>
      <c r="X224" s="37"/>
      <c r="Y224" s="37"/>
      <c r="Z224" s="37"/>
      <c r="AA224" s="37"/>
    </row>
    <row r="225" ht="13.5" customHeight="1">
      <c r="A225" s="37"/>
      <c r="B225" s="37"/>
      <c r="C225" s="37"/>
      <c r="D225" s="37"/>
      <c r="E225" s="37"/>
      <c r="F225" s="112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111"/>
      <c r="V225" s="37"/>
      <c r="W225" s="37"/>
      <c r="X225" s="37"/>
      <c r="Y225" s="37"/>
      <c r="Z225" s="37"/>
      <c r="AA225" s="37"/>
    </row>
    <row r="226" ht="13.5" customHeight="1">
      <c r="A226" s="37"/>
      <c r="B226" s="37"/>
      <c r="C226" s="37"/>
      <c r="D226" s="37"/>
      <c r="E226" s="37"/>
      <c r="F226" s="112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111"/>
      <c r="V226" s="37"/>
      <c r="W226" s="37"/>
      <c r="X226" s="37"/>
      <c r="Y226" s="37"/>
      <c r="Z226" s="37"/>
      <c r="AA226" s="37"/>
    </row>
    <row r="227" ht="13.5" customHeight="1">
      <c r="A227" s="37"/>
      <c r="B227" s="37"/>
      <c r="C227" s="37"/>
      <c r="D227" s="37"/>
      <c r="E227" s="37"/>
      <c r="F227" s="112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111"/>
      <c r="V227" s="37"/>
      <c r="W227" s="37"/>
      <c r="X227" s="37"/>
      <c r="Y227" s="37"/>
      <c r="Z227" s="37"/>
      <c r="AA227" s="37"/>
    </row>
    <row r="228" ht="13.5" customHeight="1">
      <c r="A228" s="37"/>
      <c r="B228" s="37"/>
      <c r="C228" s="37"/>
      <c r="D228" s="37"/>
      <c r="E228" s="37"/>
      <c r="F228" s="112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111"/>
      <c r="V228" s="37"/>
      <c r="W228" s="37"/>
      <c r="X228" s="37"/>
      <c r="Y228" s="37"/>
      <c r="Z228" s="37"/>
      <c r="AA228" s="37"/>
    </row>
    <row r="229" ht="13.5" customHeight="1">
      <c r="A229" s="37"/>
      <c r="B229" s="37"/>
      <c r="C229" s="37"/>
      <c r="D229" s="37"/>
      <c r="E229" s="37"/>
      <c r="F229" s="112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111"/>
      <c r="V229" s="37"/>
      <c r="W229" s="37"/>
      <c r="X229" s="37"/>
      <c r="Y229" s="37"/>
      <c r="Z229" s="37"/>
      <c r="AA229" s="37"/>
    </row>
    <row r="230" ht="13.5" customHeight="1">
      <c r="A230" s="37"/>
      <c r="B230" s="37"/>
      <c r="C230" s="37"/>
      <c r="D230" s="37"/>
      <c r="E230" s="37"/>
      <c r="F230" s="112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111"/>
      <c r="V230" s="37"/>
      <c r="W230" s="37"/>
      <c r="X230" s="37"/>
      <c r="Y230" s="37"/>
      <c r="Z230" s="37"/>
      <c r="AA230" s="37"/>
    </row>
    <row r="231" ht="13.5" customHeight="1">
      <c r="A231" s="37"/>
      <c r="B231" s="37"/>
      <c r="C231" s="37"/>
      <c r="D231" s="37"/>
      <c r="E231" s="37"/>
      <c r="F231" s="112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111"/>
      <c r="V231" s="37"/>
      <c r="W231" s="37"/>
      <c r="X231" s="37"/>
      <c r="Y231" s="37"/>
      <c r="Z231" s="37"/>
      <c r="AA231" s="37"/>
    </row>
    <row r="232" ht="13.5" customHeight="1">
      <c r="A232" s="37"/>
      <c r="B232" s="37"/>
      <c r="C232" s="37"/>
      <c r="D232" s="37"/>
      <c r="E232" s="37"/>
      <c r="F232" s="112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111"/>
      <c r="V232" s="37"/>
      <c r="W232" s="37"/>
      <c r="X232" s="37"/>
      <c r="Y232" s="37"/>
      <c r="Z232" s="37"/>
      <c r="AA232" s="37"/>
    </row>
    <row r="233" ht="13.5" customHeight="1">
      <c r="A233" s="37"/>
      <c r="B233" s="37"/>
      <c r="C233" s="37"/>
      <c r="D233" s="37"/>
      <c r="E233" s="37"/>
      <c r="F233" s="112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111"/>
      <c r="V233" s="37"/>
      <c r="W233" s="37"/>
      <c r="X233" s="37"/>
      <c r="Y233" s="37"/>
      <c r="Z233" s="37"/>
      <c r="AA233" s="37"/>
    </row>
    <row r="234" ht="13.5" customHeight="1">
      <c r="A234" s="37"/>
      <c r="B234" s="37"/>
      <c r="C234" s="37"/>
      <c r="D234" s="37"/>
      <c r="E234" s="37"/>
      <c r="F234" s="112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111"/>
      <c r="V234" s="37"/>
      <c r="W234" s="37"/>
      <c r="X234" s="37"/>
      <c r="Y234" s="37"/>
      <c r="Z234" s="37"/>
      <c r="AA234" s="37"/>
    </row>
    <row r="235" ht="13.5" customHeight="1">
      <c r="A235" s="37"/>
      <c r="B235" s="37"/>
      <c r="C235" s="37"/>
      <c r="D235" s="37"/>
      <c r="E235" s="37"/>
      <c r="F235" s="112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111"/>
      <c r="V235" s="37"/>
      <c r="W235" s="37"/>
      <c r="X235" s="37"/>
      <c r="Y235" s="37"/>
      <c r="Z235" s="37"/>
      <c r="AA235" s="37"/>
    </row>
    <row r="236" ht="13.5" customHeight="1">
      <c r="A236" s="37"/>
      <c r="B236" s="37"/>
      <c r="C236" s="37"/>
      <c r="D236" s="37"/>
      <c r="E236" s="37"/>
      <c r="F236" s="112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111"/>
      <c r="V236" s="37"/>
      <c r="W236" s="37"/>
      <c r="X236" s="37"/>
      <c r="Y236" s="37"/>
      <c r="Z236" s="37"/>
      <c r="AA236" s="37"/>
    </row>
    <row r="237" ht="13.5" customHeight="1">
      <c r="A237" s="37"/>
      <c r="B237" s="37"/>
      <c r="C237" s="37"/>
      <c r="D237" s="37"/>
      <c r="E237" s="37"/>
      <c r="F237" s="112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111"/>
      <c r="V237" s="37"/>
      <c r="W237" s="37"/>
      <c r="X237" s="37"/>
      <c r="Y237" s="37"/>
      <c r="Z237" s="37"/>
      <c r="AA237" s="37"/>
    </row>
    <row r="238" ht="13.5" customHeight="1">
      <c r="A238" s="37"/>
      <c r="B238" s="37"/>
      <c r="C238" s="37"/>
      <c r="D238" s="37"/>
      <c r="E238" s="37"/>
      <c r="F238" s="112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111"/>
      <c r="V238" s="37"/>
      <c r="W238" s="37"/>
      <c r="X238" s="37"/>
      <c r="Y238" s="37"/>
      <c r="Z238" s="37"/>
      <c r="AA238" s="37"/>
    </row>
    <row r="239" ht="13.5" customHeight="1">
      <c r="A239" s="37"/>
      <c r="B239" s="37"/>
      <c r="C239" s="37"/>
      <c r="D239" s="37"/>
      <c r="E239" s="37"/>
      <c r="F239" s="112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111"/>
      <c r="V239" s="37"/>
      <c r="W239" s="37"/>
      <c r="X239" s="37"/>
      <c r="Y239" s="37"/>
      <c r="Z239" s="37"/>
      <c r="AA239" s="37"/>
    </row>
    <row r="240" ht="13.5" customHeight="1">
      <c r="A240" s="37"/>
      <c r="B240" s="37"/>
      <c r="C240" s="37"/>
      <c r="D240" s="37"/>
      <c r="E240" s="37"/>
      <c r="F240" s="112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111"/>
      <c r="V240" s="37"/>
      <c r="W240" s="37"/>
      <c r="X240" s="37"/>
      <c r="Y240" s="37"/>
      <c r="Z240" s="37"/>
      <c r="AA240" s="37"/>
    </row>
    <row r="241" ht="13.5" customHeight="1">
      <c r="A241" s="37"/>
      <c r="B241" s="37"/>
      <c r="C241" s="37"/>
      <c r="D241" s="37"/>
      <c r="E241" s="37"/>
      <c r="F241" s="112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111"/>
      <c r="V241" s="37"/>
      <c r="W241" s="37"/>
      <c r="X241" s="37"/>
      <c r="Y241" s="37"/>
      <c r="Z241" s="37"/>
      <c r="AA241" s="37"/>
    </row>
    <row r="242" ht="13.5" customHeight="1">
      <c r="A242" s="37"/>
      <c r="B242" s="37"/>
      <c r="C242" s="37"/>
      <c r="D242" s="37"/>
      <c r="E242" s="37"/>
      <c r="F242" s="112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111"/>
      <c r="V242" s="37"/>
      <c r="W242" s="37"/>
      <c r="X242" s="37"/>
      <c r="Y242" s="37"/>
      <c r="Z242" s="37"/>
      <c r="AA242" s="37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H1:S1"/>
    <mergeCell ref="D2:G2"/>
    <mergeCell ref="W2:X2"/>
    <mergeCell ref="A4:B4"/>
  </mergeCells>
  <printOptions/>
  <pageMargins bottom="0.75" footer="0.0" header="0.0" left="0.7" right="0.7" top="0.75"/>
  <pageSetup orientation="landscape"/>
  <drawing r:id="rId1"/>
</worksheet>
</file>