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detallado" sheetId="1" r:id="rId4"/>
    <sheet state="visible" name="Balance coaliciones" sheetId="2" r:id="rId5"/>
  </sheets>
  <definedNames/>
  <calcPr/>
</workbook>
</file>

<file path=xl/sharedStrings.xml><?xml version="1.0" encoding="utf-8"?>
<sst xmlns="http://schemas.openxmlformats.org/spreadsheetml/2006/main" count="127" uniqueCount="111">
  <si>
    <t>BALANCE DE SITUACIÓN</t>
  </si>
  <si>
    <t>Partido</t>
  </si>
  <si>
    <t>AVAQ</t>
  </si>
  <si>
    <t>Coaliciones</t>
  </si>
  <si>
    <t>Eliminaciones</t>
  </si>
  <si>
    <t>Consolidado</t>
  </si>
  <si>
    <t>A) ACTIVO NO CORRIENTE</t>
  </si>
  <si>
    <t>I.Inmovilizado Intangible</t>
  </si>
  <si>
    <t>II.Inmovilizado Material</t>
  </si>
  <si>
    <t>3. Otro Inmovilizado material</t>
  </si>
  <si>
    <t>IV.Inversiones financieras a largo plazo</t>
  </si>
  <si>
    <t>1. Crédito con entidades</t>
  </si>
  <si>
    <t>b) Entidades no vinculadas</t>
  </si>
  <si>
    <t>2. Otros activos financieros</t>
  </si>
  <si>
    <t>B) ACTIVO CORRIENTE</t>
  </si>
  <si>
    <t>I.Existencias y anticipos</t>
  </si>
  <si>
    <t>II. Créditos a afiliados</t>
  </si>
  <si>
    <t>III. Deudores y otras cuentas a cobrar</t>
  </si>
  <si>
    <t>1. Personal</t>
  </si>
  <si>
    <t>2. Créditos Administraciones Públicas</t>
  </si>
  <si>
    <t>3. Deudores Varios</t>
  </si>
  <si>
    <t>IV.Inversiones financieras a corto plazo</t>
  </si>
  <si>
    <t>1. Creditos con entidades</t>
  </si>
  <si>
    <t>a) Entidades vinculadas</t>
  </si>
  <si>
    <t>V. Periodificaciones a corto</t>
  </si>
  <si>
    <t>VI. Tesorería</t>
  </si>
  <si>
    <t>TOTAL ACTIVO (A+B)</t>
  </si>
  <si>
    <t>A) PATRIMONIO NETO</t>
  </si>
  <si>
    <t>A-1) Patrimonio generado</t>
  </si>
  <si>
    <t>I. Excedente de ejercicios anteriores</t>
  </si>
  <si>
    <t>1. Excedentes positivos de ejercicios anteriores</t>
  </si>
  <si>
    <t>2. (Excedentes negativos de ejercicios anteriores)</t>
  </si>
  <si>
    <t>II. Excedente del ejercicio</t>
  </si>
  <si>
    <t>B) PASIVO NO CORRIENTE</t>
  </si>
  <si>
    <t>I. Provisiones a largo plazo</t>
  </si>
  <si>
    <t>C) PASIVO CORRIENTE</t>
  </si>
  <si>
    <t>II. Deudas a corto plazo</t>
  </si>
  <si>
    <t>1. Deudas con entidades de crédito</t>
  </si>
  <si>
    <t>2. Deudas con partes vinculadas</t>
  </si>
  <si>
    <t>3. Otros pasivos corto plazo</t>
  </si>
  <si>
    <t>III. Acreedores y otras cuentas a pagar</t>
  </si>
  <si>
    <t>2. Deudas con Administraciones Publicas</t>
  </si>
  <si>
    <t>3. Acreedores varios</t>
  </si>
  <si>
    <t>IV. Periodificaciones a corto plazo</t>
  </si>
  <si>
    <t>TOTAL PATRIMONIO NETO Y PASIVO (A+B+C)</t>
  </si>
  <si>
    <t>MUNICIPALES</t>
  </si>
  <si>
    <t>ESTATALES</t>
  </si>
  <si>
    <t>AUTONÓMICAS</t>
  </si>
  <si>
    <t>FORALES</t>
  </si>
  <si>
    <t>Rivas</t>
  </si>
  <si>
    <t>Murcia</t>
  </si>
  <si>
    <t>Alcazar S.Juan</t>
  </si>
  <si>
    <t>Andalucía</t>
  </si>
  <si>
    <t xml:space="preserve">Valladolid </t>
  </si>
  <si>
    <t>León</t>
  </si>
  <si>
    <t>Euskadi</t>
  </si>
  <si>
    <t>Galicia</t>
  </si>
  <si>
    <t xml:space="preserve">                       MUNICIPALES</t>
  </si>
  <si>
    <t xml:space="preserve"> BALANCE DE LA ACTIVIDAD ELECTORAL  </t>
  </si>
  <si>
    <t xml:space="preserve">SUMAR </t>
  </si>
  <si>
    <t>Más Madrid Verdes Equo</t>
  </si>
  <si>
    <t>Más Región-Verdes Equo</t>
  </si>
  <si>
    <t>Unidas Podemos Castilla la Mancha</t>
  </si>
  <si>
    <t>Elkarrekin Podemos- Ezker Anitza/IU-Berdeak Equo-AV</t>
  </si>
  <si>
    <t>Izquierda Unida Más Madrid Verdes Equo</t>
  </si>
  <si>
    <t>Más Región Verdes Equo</t>
  </si>
  <si>
    <t>Juntos por Molina</t>
  </si>
  <si>
    <t>Verdes Equo Izquierda Unida Alcázar de San Juan</t>
  </si>
  <si>
    <t xml:space="preserve">Para La Gente </t>
  </si>
  <si>
    <t>Con Andalucia</t>
  </si>
  <si>
    <t>Valladolid Toma la Palabra</t>
  </si>
  <si>
    <t>Alantre Verdes Equo</t>
  </si>
  <si>
    <t>El Bierzo Astorga Contigo</t>
  </si>
  <si>
    <t xml:space="preserve">Elkarrekin </t>
  </si>
  <si>
    <t>Legazpiko Berdeak + independienteak Legazpi</t>
  </si>
  <si>
    <t>Podemos Esquerda Unida Galicia Orense y Vigo</t>
  </si>
  <si>
    <t>Consolidado PARTIDO</t>
  </si>
  <si>
    <t>Verdes Equo Asturias</t>
  </si>
  <si>
    <t>Verdes Equo Asturias (Gijón)</t>
  </si>
  <si>
    <t>Verdes Equo Asturias (Avilés)</t>
  </si>
  <si>
    <t xml:space="preserve">Consolidado </t>
  </si>
  <si>
    <t xml:space="preserve"> ACTIVO  </t>
  </si>
  <si>
    <t xml:space="preserve"> A)</t>
  </si>
  <si>
    <t>ACTIVO</t>
  </si>
  <si>
    <t>I</t>
  </si>
  <si>
    <t xml:space="preserve">Deudores y otras cuentas a cobrar  </t>
  </si>
  <si>
    <t xml:space="preserve">Administraciones públicas  </t>
  </si>
  <si>
    <t xml:space="preserve">Cuentas corrientes no bancarias  </t>
  </si>
  <si>
    <t xml:space="preserve">Otros deudores  </t>
  </si>
  <si>
    <t>II</t>
  </si>
  <si>
    <t xml:space="preserve">Tesorería  </t>
  </si>
  <si>
    <t xml:space="preserve"> TOTAL ACTIVO (I + II)  </t>
  </si>
  <si>
    <t xml:space="preserve"> PATRIMONIO NETO Y PASIVO </t>
  </si>
  <si>
    <t>PATRIMONIO NETO</t>
  </si>
  <si>
    <t xml:space="preserve"> 1.</t>
  </si>
  <si>
    <t xml:space="preserve">Resultado electoral (ahorro o desahorro)  </t>
  </si>
  <si>
    <t xml:space="preserve"> B)</t>
  </si>
  <si>
    <t xml:space="preserve">PASIVO NO CORRIENTE  </t>
  </si>
  <si>
    <t xml:space="preserve">Deudas con entidades de crédito  </t>
  </si>
  <si>
    <t xml:space="preserve">Deudas con partes vinculadas  </t>
  </si>
  <si>
    <t xml:space="preserve">Otros pasivos a largo plazo  </t>
  </si>
  <si>
    <t>C)</t>
  </si>
  <si>
    <t xml:space="preserve">PASIVO CORRIENTE  </t>
  </si>
  <si>
    <t xml:space="preserve">Deudas a corto plazo  </t>
  </si>
  <si>
    <t>Otros pasivos a corto plazo</t>
  </si>
  <si>
    <t xml:space="preserve">Acreedores y otras cuentas a pagar  </t>
  </si>
  <si>
    <t xml:space="preserve">Administraciones Públicas  </t>
  </si>
  <si>
    <t xml:space="preserve">Remuneraciones pendientes de pago  </t>
  </si>
  <si>
    <t xml:space="preserve">Proveedores  </t>
  </si>
  <si>
    <t xml:space="preserve">Acreedores varios  </t>
  </si>
  <si>
    <t xml:space="preserve"> TOTAL PATRIMONIO  NETO  Y   PASIVO  (A + B + C)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</si>
</sst>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&quot;€&quot;;[Red]\-#,##0.00\ &quot;€&quot;"/>
    <numFmt numFmtId="165" formatCode="#,##0.00\ &quot;€&quot;"/>
    <numFmt numFmtId="166" formatCode="#,##0.00\ [$€-1]"/>
  </numFmts>
  <fonts count="24">
    <font>
      <sz val="10.0"/>
      <color rgb="FF000000"/>
      <name val="Arial"/>
      <scheme val="minor"/>
    </font>
    <font>
      <sz val="10.0"/>
      <color rgb="FF000000"/>
      <name val="Arial"/>
    </font>
    <font>
      <b/>
      <sz val="10.0"/>
      <color rgb="FF000000"/>
      <name val="Arial"/>
    </font>
    <font>
      <sz val="8.0"/>
      <color rgb="FF000000"/>
      <name val="Arial"/>
    </font>
    <font/>
    <font>
      <b/>
      <sz val="8.0"/>
      <color theme="1"/>
      <name val="Arial"/>
    </font>
    <font>
      <b/>
      <sz val="8.0"/>
      <color rgb="FF000000"/>
      <name val="Arial"/>
    </font>
    <font>
      <sz val="9.0"/>
      <color rgb="FF000000"/>
      <name val="Arial"/>
    </font>
    <font>
      <sz val="7.0"/>
      <color theme="1"/>
      <name val="Arial"/>
    </font>
    <font>
      <sz val="7.0"/>
      <color rgb="FF000000"/>
      <name val="Aptos Narrow"/>
    </font>
    <font>
      <sz val="8.0"/>
      <color theme="1"/>
      <name val="Arial"/>
    </font>
    <font>
      <sz val="8.0"/>
      <color rgb="FF000000"/>
      <name val="Aptos Narrow"/>
    </font>
    <font>
      <b/>
      <sz val="8.0"/>
      <color theme="1"/>
      <name val="Aptos Narrow"/>
    </font>
    <font>
      <b/>
      <sz val="7.0"/>
      <color theme="1"/>
      <name val="Aptos Narrow"/>
    </font>
    <font>
      <b/>
      <sz val="8.0"/>
      <color rgb="FF000000"/>
      <name val="Aptos Narrow"/>
    </font>
    <font>
      <sz val="9.0"/>
      <color theme="1"/>
      <name val="Arial"/>
    </font>
    <font>
      <sz val="9.0"/>
      <color theme="1"/>
      <name val="Aptos Narrow"/>
    </font>
    <font>
      <b/>
      <i/>
      <sz val="9.0"/>
      <color theme="1"/>
      <name val="Arial"/>
    </font>
    <font>
      <b/>
      <sz val="9.0"/>
      <color theme="1"/>
      <name val="Arial"/>
    </font>
    <font>
      <b/>
      <sz val="9.0"/>
      <color theme="1"/>
      <name val="Aptos Narrow"/>
    </font>
    <font>
      <sz val="8.0"/>
      <color theme="1"/>
      <name val="Aptos Narrow"/>
    </font>
    <font>
      <b/>
      <i/>
      <sz val="8.0"/>
      <color theme="1"/>
      <name val="Arial"/>
    </font>
    <font>
      <b/>
      <sz val="7.0"/>
      <color theme="1"/>
      <name val="Arial"/>
    </font>
    <font>
      <sz val="10.0"/>
      <color theme="1"/>
      <name val="Aptos Narrow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34">
    <border/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C0C0C0"/>
      </right>
      <top style="medium">
        <color rgb="FFC0C0C0"/>
      </top>
    </border>
    <border>
      <left style="medium">
        <color rgb="FFC0C0C0"/>
      </left>
      <right style="medium">
        <color rgb="FFC0C0C0"/>
      </right>
      <top style="medium">
        <color rgb="FFC0C0C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right/>
      <top style="double">
        <color rgb="FF000000"/>
      </top>
      <bottom style="double">
        <color rgb="FF000000"/>
      </bottom>
    </border>
    <border>
      <left/>
      <right/>
      <top/>
      <bottom style="double">
        <color rgb="FF000000"/>
      </bottom>
    </border>
    <border>
      <left/>
      <right/>
      <top style="double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double">
        <color rgb="FF000000"/>
      </top>
      <bottom style="double">
        <color rgb="FF000000"/>
      </bottom>
    </border>
    <border>
      <left/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top" wrapText="0"/>
    </xf>
    <xf borderId="0" fillId="0" fontId="1" numFmtId="0" xfId="0" applyAlignment="1" applyFont="1">
      <alignment shrinkToFit="0" vertical="top" wrapText="0"/>
    </xf>
    <xf borderId="1" fillId="2" fontId="2" numFmtId="0" xfId="0" applyAlignment="1" applyBorder="1" applyFill="1" applyFont="1">
      <alignment shrinkToFit="0" vertical="top" wrapText="0"/>
    </xf>
    <xf borderId="2" fillId="0" fontId="3" numFmtId="0" xfId="0" applyAlignment="1" applyBorder="1" applyFont="1">
      <alignment horizontal="center" shrinkToFit="0" vertical="top" wrapText="0"/>
    </xf>
    <xf borderId="2" fillId="0" fontId="4" numFmtId="0" xfId="0" applyAlignment="1" applyBorder="1" applyFont="1">
      <alignment vertical="top"/>
    </xf>
    <xf borderId="0" fillId="0" fontId="3" numFmtId="0" xfId="0" applyAlignment="1" applyFont="1">
      <alignment shrinkToFit="0" vertical="top" wrapText="0"/>
    </xf>
    <xf borderId="3" fillId="0" fontId="3" numFmtId="0" xfId="0" applyAlignment="1" applyBorder="1" applyFont="1">
      <alignment horizontal="center" shrinkToFit="0" vertical="top" wrapText="0"/>
    </xf>
    <xf borderId="4" fillId="2" fontId="3" numFmtId="0" xfId="0" applyAlignment="1" applyBorder="1" applyFont="1">
      <alignment shrinkToFit="0" vertical="top" wrapText="1"/>
    </xf>
    <xf borderId="5" fillId="0" fontId="5" numFmtId="0" xfId="0" applyAlignment="1" applyBorder="1" applyFont="1">
      <alignment horizontal="center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6" fillId="0" fontId="6" numFmtId="164" xfId="0" applyAlignment="1" applyBorder="1" applyFont="1" applyNumberFormat="1">
      <alignment horizontal="center" shrinkToFit="0" vertical="bottom" wrapText="1"/>
    </xf>
    <xf borderId="7" fillId="0" fontId="6" numFmtId="164" xfId="0" applyAlignment="1" applyBorder="1" applyFont="1" applyNumberFormat="1">
      <alignment horizontal="center" shrinkToFit="0" vertical="bottom" wrapText="1"/>
    </xf>
    <xf borderId="8" fillId="0" fontId="6" numFmtId="0" xfId="0" applyAlignment="1" applyBorder="1" applyFont="1">
      <alignment shrinkToFit="0" vertical="center" wrapText="0"/>
    </xf>
    <xf borderId="5" fillId="0" fontId="6" numFmtId="165" xfId="0" applyAlignment="1" applyBorder="1" applyFont="1" applyNumberFormat="1">
      <alignment horizontal="right" shrinkToFit="0" vertical="top" wrapText="1"/>
    </xf>
    <xf borderId="6" fillId="0" fontId="6" numFmtId="165" xfId="0" applyAlignment="1" applyBorder="1" applyFont="1" applyNumberFormat="1">
      <alignment horizontal="right" shrinkToFit="0" vertical="top" wrapText="1"/>
    </xf>
    <xf borderId="6" fillId="0" fontId="6" numFmtId="165" xfId="0" applyAlignment="1" applyBorder="1" applyFont="1" applyNumberFormat="1">
      <alignment shrinkToFit="0" vertical="top" wrapText="0"/>
    </xf>
    <xf borderId="8" fillId="0" fontId="3" numFmtId="0" xfId="0" applyAlignment="1" applyBorder="1" applyFont="1">
      <alignment shrinkToFit="0" vertical="center" wrapText="0"/>
    </xf>
    <xf borderId="5" fillId="0" fontId="3" numFmtId="165" xfId="0" applyAlignment="1" applyBorder="1" applyFont="1" applyNumberFormat="1">
      <alignment horizontal="right" shrinkToFit="0" vertical="top" wrapText="1"/>
    </xf>
    <xf borderId="6" fillId="0" fontId="3" numFmtId="165" xfId="0" applyAlignment="1" applyBorder="1" applyFont="1" applyNumberFormat="1">
      <alignment horizontal="right" shrinkToFit="0" vertical="top" wrapText="1"/>
    </xf>
    <xf borderId="6" fillId="0" fontId="3" numFmtId="165" xfId="0" applyAlignment="1" applyBorder="1" applyFont="1" applyNumberFormat="1">
      <alignment shrinkToFit="0" vertical="top" wrapText="0"/>
    </xf>
    <xf borderId="8" fillId="0" fontId="3" numFmtId="0" xfId="0" applyAlignment="1" applyBorder="1" applyFont="1">
      <alignment shrinkToFit="0" vertical="top" wrapText="1"/>
    </xf>
    <xf borderId="9" fillId="2" fontId="3" numFmtId="165" xfId="0" applyAlignment="1" applyBorder="1" applyFont="1" applyNumberFormat="1">
      <alignment horizontal="right" shrinkToFit="0" vertical="top" wrapText="1"/>
    </xf>
    <xf borderId="6" fillId="2" fontId="3" numFmtId="165" xfId="0" applyAlignment="1" applyBorder="1" applyFont="1" applyNumberFormat="1">
      <alignment horizontal="right" shrinkToFit="0" vertical="top" wrapText="1"/>
    </xf>
    <xf borderId="8" fillId="0" fontId="6" numFmtId="0" xfId="0" applyAlignment="1" applyBorder="1" applyFont="1">
      <alignment shrinkToFit="0" vertical="top" wrapText="1"/>
    </xf>
    <xf borderId="10" fillId="0" fontId="6" numFmtId="165" xfId="0" applyAlignment="1" applyBorder="1" applyFont="1" applyNumberFormat="1">
      <alignment horizontal="right" shrinkToFit="0" vertical="top" wrapText="1"/>
    </xf>
    <xf borderId="11" fillId="0" fontId="6" numFmtId="165" xfId="0" applyAlignment="1" applyBorder="1" applyFont="1" applyNumberFormat="1">
      <alignment horizontal="right" shrinkToFit="0" vertical="top" wrapText="1"/>
    </xf>
    <xf borderId="11" fillId="0" fontId="6" numFmtId="165" xfId="0" applyAlignment="1" applyBorder="1" applyFont="1" applyNumberFormat="1">
      <alignment shrinkToFit="0" vertical="top" wrapText="0"/>
    </xf>
    <xf borderId="12" fillId="0" fontId="3" numFmtId="165" xfId="0" applyAlignment="1" applyBorder="1" applyFont="1" applyNumberFormat="1">
      <alignment shrinkToFit="0" vertical="top" wrapText="1"/>
    </xf>
    <xf borderId="13" fillId="0" fontId="3" numFmtId="165" xfId="0" applyAlignment="1" applyBorder="1" applyFont="1" applyNumberFormat="1">
      <alignment shrinkToFit="0" vertical="top" wrapText="1"/>
    </xf>
    <xf borderId="0" fillId="0" fontId="3" numFmtId="165" xfId="0" applyAlignment="1" applyFont="1" applyNumberFormat="1">
      <alignment shrinkToFit="0" vertical="top" wrapText="0"/>
    </xf>
    <xf borderId="5" fillId="0" fontId="3" numFmtId="165" xfId="0" applyAlignment="1" applyBorder="1" applyFont="1" applyNumberFormat="1">
      <alignment shrinkToFit="0" vertical="top" wrapText="1"/>
    </xf>
    <xf borderId="0" fillId="0" fontId="1" numFmtId="4" xfId="0" applyAlignment="1" applyFont="1" applyNumberFormat="1">
      <alignment shrinkToFit="0" vertical="top" wrapText="0"/>
    </xf>
    <xf borderId="0" fillId="0" fontId="7" numFmtId="164" xfId="0" applyAlignment="1" applyFont="1" applyNumberFormat="1">
      <alignment horizontal="right" shrinkToFit="0" vertical="top" wrapText="1"/>
    </xf>
    <xf borderId="0" fillId="0" fontId="1" numFmtId="164" xfId="0" applyAlignment="1" applyFont="1" applyNumberFormat="1">
      <alignment shrinkToFit="0" vertical="top" wrapText="0"/>
    </xf>
    <xf borderId="1" fillId="2" fontId="8" numFmtId="0" xfId="0" applyAlignment="1" applyBorder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1" fillId="2" fontId="9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1" fillId="2" fontId="10" numFmtId="0" xfId="0" applyAlignment="1" applyBorder="1" applyFont="1">
      <alignment shrinkToFit="0" vertical="bottom" wrapText="0"/>
    </xf>
    <xf borderId="14" fillId="0" fontId="5" numFmtId="0" xfId="0" applyAlignment="1" applyBorder="1" applyFont="1">
      <alignment horizontal="center" shrinkToFit="0" vertical="bottom" wrapText="0"/>
    </xf>
    <xf borderId="5" fillId="0" fontId="4" numFmtId="0" xfId="0" applyAlignment="1" applyBorder="1" applyFont="1">
      <alignment vertical="top"/>
    </xf>
    <xf borderId="1" fillId="2" fontId="11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6" fillId="0" fontId="12" numFmtId="0" xfId="0" applyAlignment="1" applyBorder="1" applyFont="1">
      <alignment shrinkToFit="0" vertical="bottom" wrapText="0"/>
    </xf>
    <xf borderId="15" fillId="0" fontId="5" numFmtId="0" xfId="0" applyAlignment="1" applyBorder="1" applyFont="1">
      <alignment horizontal="center" shrinkToFit="0" vertical="bottom" wrapText="0"/>
    </xf>
    <xf borderId="15" fillId="0" fontId="4" numFmtId="0" xfId="0" applyAlignment="1" applyBorder="1" applyFont="1">
      <alignment vertical="top"/>
    </xf>
    <xf borderId="16" fillId="0" fontId="4" numFmtId="0" xfId="0" applyAlignment="1" applyBorder="1" applyFont="1">
      <alignment vertical="top"/>
    </xf>
    <xf borderId="7" fillId="0" fontId="5" numFmtId="0" xfId="0" applyAlignment="1" applyBorder="1" applyFont="1">
      <alignment horizontal="center" shrinkToFit="0" vertical="bottom" wrapText="0"/>
    </xf>
    <xf borderId="17" fillId="0" fontId="5" numFmtId="0" xfId="0" applyAlignment="1" applyBorder="1" applyFont="1">
      <alignment horizontal="center" shrinkToFit="0" vertical="bottom" wrapText="0"/>
    </xf>
    <xf borderId="18" fillId="2" fontId="12" numFmtId="0" xfId="0" applyAlignment="1" applyBorder="1" applyFont="1">
      <alignment horizontal="center" shrinkToFit="0" vertical="bottom" wrapText="0"/>
    </xf>
    <xf borderId="7" fillId="0" fontId="12" numFmtId="0" xfId="0" applyAlignment="1" applyBorder="1" applyFont="1">
      <alignment horizontal="center" shrinkToFit="0" vertical="bottom" wrapText="0"/>
    </xf>
    <xf borderId="7" fillId="0" fontId="12" numFmtId="0" xfId="0" applyAlignment="1" applyBorder="1" applyFont="1">
      <alignment shrinkToFit="0" vertical="bottom" wrapText="0"/>
    </xf>
    <xf borderId="19" fillId="3" fontId="12" numFmtId="0" xfId="0" applyAlignment="1" applyBorder="1" applyFill="1" applyFont="1">
      <alignment shrinkToFit="0" vertical="bottom" wrapText="0"/>
    </xf>
    <xf borderId="1" fillId="3" fontId="12" numFmtId="0" xfId="0" applyAlignment="1" applyBorder="1" applyFont="1">
      <alignment shrinkToFit="0" vertical="bottom" wrapText="1"/>
    </xf>
    <xf borderId="6" fillId="0" fontId="13" numFmtId="0" xfId="0" applyAlignment="1" applyBorder="1" applyFont="1">
      <alignment shrinkToFit="0" vertical="bottom" wrapText="0"/>
    </xf>
    <xf borderId="3" fillId="0" fontId="5" numFmtId="0" xfId="0" applyAlignment="1" applyBorder="1" applyFont="1">
      <alignment horizontal="center" shrinkToFit="0" vertical="bottom" wrapText="0"/>
    </xf>
    <xf borderId="17" fillId="0" fontId="5" numFmtId="0" xfId="0" applyAlignment="1" applyBorder="1" applyFont="1">
      <alignment shrinkToFit="0" vertical="bottom" wrapText="0"/>
    </xf>
    <xf borderId="20" fillId="4" fontId="5" numFmtId="0" xfId="0" applyAlignment="1" applyBorder="1" applyFill="1" applyFont="1">
      <alignment horizontal="center" shrinkToFit="0" vertical="bottom" wrapText="1"/>
    </xf>
    <xf borderId="21" fillId="0" fontId="4" numFmtId="0" xfId="0" applyAlignment="1" applyBorder="1" applyFont="1">
      <alignment vertical="top"/>
    </xf>
    <xf borderId="22" fillId="4" fontId="5" numFmtId="0" xfId="0" applyAlignment="1" applyBorder="1" applyFont="1">
      <alignment horizontal="center" shrinkToFit="0" vertical="bottom" wrapText="0"/>
    </xf>
    <xf borderId="23" fillId="4" fontId="5" numFmtId="0" xfId="0" applyAlignment="1" applyBorder="1" applyFont="1">
      <alignment horizontal="center" shrinkToFit="0" vertical="bottom" wrapText="1"/>
    </xf>
    <xf borderId="23" fillId="4" fontId="12" numFmtId="0" xfId="0" applyAlignment="1" applyBorder="1" applyFont="1">
      <alignment horizontal="center" shrinkToFit="0" vertical="bottom" wrapText="1"/>
    </xf>
    <xf borderId="23" fillId="4" fontId="14" numFmtId="0" xfId="0" applyAlignment="1" applyBorder="1" applyFont="1">
      <alignment horizontal="center" shrinkToFit="0" vertical="bottom" wrapText="1"/>
    </xf>
    <xf borderId="23" fillId="4" fontId="12" numFmtId="0" xfId="0" applyAlignment="1" applyBorder="1" applyFont="1">
      <alignment shrinkToFit="0" vertical="bottom" wrapText="1"/>
    </xf>
    <xf borderId="24" fillId="4" fontId="12" numFmtId="0" xfId="0" applyAlignment="1" applyBorder="1" applyFont="1">
      <alignment horizontal="center" shrinkToFit="0" vertical="bottom" wrapText="1"/>
    </xf>
    <xf borderId="1" fillId="2" fontId="12" numFmtId="0" xfId="0" applyAlignment="1" applyBorder="1" applyFont="1">
      <alignment shrinkToFit="0" vertical="bottom" wrapText="1"/>
    </xf>
    <xf borderId="22" fillId="4" fontId="12" numFmtId="0" xfId="0" applyAlignment="1" applyBorder="1" applyFont="1">
      <alignment shrinkToFit="0" vertical="bottom" wrapText="1"/>
    </xf>
    <xf borderId="25" fillId="4" fontId="5" numFmtId="0" xfId="0" applyAlignment="1" applyBorder="1" applyFont="1">
      <alignment horizontal="center" shrinkToFit="0" vertical="bottom" wrapText="1"/>
    </xf>
    <xf borderId="6" fillId="4" fontId="12" numFmtId="0" xfId="0" applyAlignment="1" applyBorder="1" applyFont="1">
      <alignment horizontal="center" shrinkToFit="0" vertical="bottom" wrapText="1"/>
    </xf>
    <xf borderId="26" fillId="3" fontId="15" numFmtId="0" xfId="0" applyAlignment="1" applyBorder="1" applyFont="1">
      <alignment horizontal="center" shrinkToFit="0" vertical="bottom" wrapText="0"/>
    </xf>
    <xf borderId="27" fillId="0" fontId="4" numFmtId="0" xfId="0" applyAlignment="1" applyBorder="1" applyFont="1">
      <alignment vertical="top"/>
    </xf>
    <xf borderId="28" fillId="0" fontId="15" numFmtId="10" xfId="0" applyAlignment="1" applyBorder="1" applyFont="1" applyNumberFormat="1">
      <alignment horizontal="center" shrinkToFit="0" vertical="bottom" wrapText="0"/>
    </xf>
    <xf borderId="29" fillId="3" fontId="15" numFmtId="10" xfId="0" applyAlignment="1" applyBorder="1" applyFont="1" applyNumberFormat="1">
      <alignment horizontal="center" shrinkToFit="0" vertical="bottom" wrapText="0"/>
    </xf>
    <xf borderId="29" fillId="2" fontId="16" numFmtId="9" xfId="0" applyAlignment="1" applyBorder="1" applyFont="1" applyNumberFormat="1">
      <alignment horizontal="center" shrinkToFit="0" vertical="bottom" wrapText="0"/>
    </xf>
    <xf borderId="28" fillId="0" fontId="16" numFmtId="9" xfId="0" applyAlignment="1" applyBorder="1" applyFont="1" applyNumberFormat="1">
      <alignment horizontal="center" shrinkToFit="0" vertical="bottom" wrapText="0"/>
    </xf>
    <xf borderId="28" fillId="0" fontId="16" numFmtId="10" xfId="0" applyAlignment="1" applyBorder="1" applyFont="1" applyNumberFormat="1">
      <alignment horizontal="center" shrinkToFit="0" vertical="bottom" wrapText="0"/>
    </xf>
    <xf borderId="28" fillId="0" fontId="15" numFmtId="10" xfId="0" applyAlignment="1" applyBorder="1" applyFont="1" applyNumberFormat="1">
      <alignment shrinkToFit="0" vertical="bottom" wrapText="0"/>
    </xf>
    <xf borderId="28" fillId="0" fontId="15" numFmtId="9" xfId="0" applyAlignment="1" applyBorder="1" applyFont="1" applyNumberFormat="1">
      <alignment shrinkToFit="0" vertical="bottom" wrapText="0"/>
    </xf>
    <xf borderId="29" fillId="3" fontId="15" numFmtId="10" xfId="0" applyAlignment="1" applyBorder="1" applyFont="1" applyNumberFormat="1">
      <alignment shrinkToFit="0" vertical="bottom" wrapText="0"/>
    </xf>
    <xf borderId="29" fillId="2" fontId="16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28" fillId="0" fontId="16" numFmtId="9" xfId="0" applyAlignment="1" applyBorder="1" applyFont="1" applyNumberFormat="1">
      <alignment shrinkToFit="0" vertical="bottom" wrapText="0"/>
    </xf>
    <xf borderId="2" fillId="0" fontId="17" numFmtId="0" xfId="0" applyAlignment="1" applyBorder="1" applyFont="1">
      <alignment shrinkToFit="0" vertical="bottom" wrapText="0"/>
    </xf>
    <xf borderId="2" fillId="0" fontId="15" numFmtId="166" xfId="0" applyAlignment="1" applyBorder="1" applyFont="1" applyNumberFormat="1">
      <alignment shrinkToFit="0" vertical="bottom" wrapText="0"/>
    </xf>
    <xf borderId="30" fillId="3" fontId="15" numFmtId="166" xfId="0" applyAlignment="1" applyBorder="1" applyFont="1" applyNumberFormat="1">
      <alignment shrinkToFit="0" vertical="bottom" wrapText="0"/>
    </xf>
    <xf borderId="2" fillId="0" fontId="18" numFmtId="166" xfId="0" applyAlignment="1" applyBorder="1" applyFont="1" applyNumberFormat="1">
      <alignment shrinkToFit="0" vertical="bottom" wrapText="0"/>
    </xf>
    <xf borderId="30" fillId="2" fontId="16" numFmtId="166" xfId="0" applyAlignment="1" applyBorder="1" applyFont="1" applyNumberFormat="1">
      <alignment shrinkToFit="0" vertical="bottom" wrapText="0"/>
    </xf>
    <xf borderId="2" fillId="0" fontId="16" numFmtId="166" xfId="0" applyAlignment="1" applyBorder="1" applyFont="1" applyNumberFormat="1">
      <alignment shrinkToFit="0" vertical="bottom" wrapText="0"/>
    </xf>
    <xf borderId="30" fillId="3" fontId="16" numFmtId="166" xfId="0" applyAlignment="1" applyBorder="1" applyFont="1" applyNumberFormat="1">
      <alignment shrinkToFit="0" vertical="bottom" wrapText="0"/>
    </xf>
    <xf borderId="30" fillId="2" fontId="16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2" fillId="0" fontId="15" numFmtId="0" xfId="0" applyAlignment="1" applyBorder="1" applyFont="1">
      <alignment shrinkToFit="0" vertical="bottom" wrapText="0"/>
    </xf>
    <xf borderId="2" fillId="0" fontId="18" numFmtId="0" xfId="0" applyAlignment="1" applyBorder="1" applyFont="1">
      <alignment shrinkToFit="0" vertical="bottom" wrapText="0"/>
    </xf>
    <xf borderId="2" fillId="0" fontId="18" numFmtId="166" xfId="0" applyAlignment="1" applyBorder="1" applyFont="1" applyNumberFormat="1">
      <alignment horizontal="right" shrinkToFit="0" vertical="bottom" wrapText="0"/>
    </xf>
    <xf borderId="30" fillId="3" fontId="18" numFmtId="166" xfId="0" applyAlignment="1" applyBorder="1" applyFont="1" applyNumberFormat="1">
      <alignment horizontal="right" shrinkToFit="0" vertical="bottom" wrapText="0"/>
    </xf>
    <xf borderId="30" fillId="2" fontId="19" numFmtId="166" xfId="0" applyAlignment="1" applyBorder="1" applyFont="1" applyNumberFormat="1">
      <alignment shrinkToFit="0" vertical="bottom" wrapText="0"/>
    </xf>
    <xf borderId="1" fillId="2" fontId="15" numFmtId="166" xfId="0" applyAlignment="1" applyBorder="1" applyFont="1" applyNumberFormat="1">
      <alignment shrinkToFit="0" vertical="bottom" wrapText="0"/>
    </xf>
    <xf borderId="2" fillId="0" fontId="15" numFmtId="0" xfId="0" applyAlignment="1" applyBorder="1" applyFont="1">
      <alignment horizontal="right" shrinkToFit="0" vertical="bottom" wrapText="0"/>
    </xf>
    <xf borderId="2" fillId="0" fontId="15" numFmtId="166" xfId="0" applyAlignment="1" applyBorder="1" applyFont="1" applyNumberFormat="1">
      <alignment horizontal="right" shrinkToFit="0" vertical="bottom" wrapText="0"/>
    </xf>
    <xf borderId="31" fillId="2" fontId="16" numFmtId="166" xfId="0" applyAlignment="1" applyBorder="1" applyFont="1" applyNumberFormat="1">
      <alignment shrinkToFit="0" vertical="bottom" wrapText="0"/>
    </xf>
    <xf borderId="3" fillId="0" fontId="15" numFmtId="0" xfId="0" applyAlignment="1" applyBorder="1" applyFont="1">
      <alignment horizontal="right" shrinkToFit="0" vertical="bottom" wrapText="0"/>
    </xf>
    <xf borderId="3" fillId="0" fontId="15" numFmtId="0" xfId="0" applyAlignment="1" applyBorder="1" applyFont="1">
      <alignment shrinkToFit="0" vertical="bottom" wrapText="0"/>
    </xf>
    <xf borderId="3" fillId="0" fontId="15" numFmtId="166" xfId="0" applyAlignment="1" applyBorder="1" applyFont="1" applyNumberFormat="1">
      <alignment horizontal="right" shrinkToFit="0" vertical="bottom" wrapText="0"/>
    </xf>
    <xf borderId="3" fillId="0" fontId="16" numFmtId="166" xfId="0" applyAlignment="1" applyBorder="1" applyFont="1" applyNumberFormat="1">
      <alignment shrinkToFit="0" vertical="bottom" wrapText="0"/>
    </xf>
    <xf borderId="20" fillId="4" fontId="17" numFmtId="0" xfId="0" applyAlignment="1" applyBorder="1" applyFont="1">
      <alignment shrinkToFit="0" vertical="bottom" wrapText="0"/>
    </xf>
    <xf borderId="23" fillId="4" fontId="18" numFmtId="166" xfId="0" applyAlignment="1" applyBorder="1" applyFont="1" applyNumberFormat="1">
      <alignment horizontal="right" shrinkToFit="0" vertical="bottom" wrapText="0"/>
    </xf>
    <xf borderId="23" fillId="4" fontId="19" numFmtId="166" xfId="0" applyAlignment="1" applyBorder="1" applyFont="1" applyNumberFormat="1">
      <alignment shrinkToFit="0" vertical="bottom" wrapText="0"/>
    </xf>
    <xf borderId="28" fillId="0" fontId="10" numFmtId="0" xfId="0" applyAlignment="1" applyBorder="1" applyFont="1">
      <alignment shrinkToFit="0" vertical="bottom" wrapText="0"/>
    </xf>
    <xf borderId="28" fillId="0" fontId="10" numFmtId="166" xfId="0" applyAlignment="1" applyBorder="1" applyFont="1" applyNumberFormat="1">
      <alignment shrinkToFit="0" vertical="bottom" wrapText="0"/>
    </xf>
    <xf borderId="29" fillId="3" fontId="10" numFmtId="166" xfId="0" applyAlignment="1" applyBorder="1" applyFont="1" applyNumberFormat="1">
      <alignment shrinkToFit="0" vertical="bottom" wrapText="0"/>
    </xf>
    <xf borderId="29" fillId="2" fontId="20" numFmtId="166" xfId="0" applyAlignment="1" applyBorder="1" applyFont="1" applyNumberFormat="1">
      <alignment shrinkToFit="0" vertical="bottom" wrapText="0"/>
    </xf>
    <xf borderId="28" fillId="0" fontId="20" numFmtId="166" xfId="0" applyAlignment="1" applyBorder="1" applyFont="1" applyNumberFormat="1">
      <alignment shrinkToFit="0" vertical="bottom" wrapText="0"/>
    </xf>
    <xf borderId="29" fillId="3" fontId="20" numFmtId="166" xfId="0" applyAlignment="1" applyBorder="1" applyFont="1" applyNumberFormat="1">
      <alignment shrinkToFit="0" vertical="bottom" wrapText="0"/>
    </xf>
    <xf borderId="1" fillId="2" fontId="10" numFmtId="166" xfId="0" applyAlignment="1" applyBorder="1" applyFont="1" applyNumberFormat="1">
      <alignment shrinkToFit="0" vertical="bottom" wrapText="0"/>
    </xf>
    <xf borderId="32" fillId="3" fontId="10" numFmtId="0" xfId="0" applyAlignment="1" applyBorder="1" applyFont="1">
      <alignment horizontal="center" shrinkToFit="0" vertical="bottom" wrapText="0"/>
    </xf>
    <xf borderId="33" fillId="0" fontId="4" numFmtId="0" xfId="0" applyAlignment="1" applyBorder="1" applyFont="1">
      <alignment vertical="top"/>
    </xf>
    <xf borderId="2" fillId="0" fontId="10" numFmtId="166" xfId="0" applyAlignment="1" applyBorder="1" applyFont="1" applyNumberFormat="1">
      <alignment shrinkToFit="0" vertical="bottom" wrapText="0"/>
    </xf>
    <xf borderId="30" fillId="3" fontId="10" numFmtId="166" xfId="0" applyAlignment="1" applyBorder="1" applyFont="1" applyNumberFormat="1">
      <alignment shrinkToFit="0" vertical="bottom" wrapText="0"/>
    </xf>
    <xf borderId="30" fillId="2" fontId="20" numFmtId="166" xfId="0" applyAlignment="1" applyBorder="1" applyFont="1" applyNumberFormat="1">
      <alignment shrinkToFit="0" vertical="bottom" wrapText="0"/>
    </xf>
    <xf borderId="2" fillId="0" fontId="20" numFmtId="166" xfId="0" applyAlignment="1" applyBorder="1" applyFont="1" applyNumberFormat="1">
      <alignment shrinkToFit="0" vertical="bottom" wrapText="0"/>
    </xf>
    <xf borderId="30" fillId="3" fontId="20" numFmtId="166" xfId="0" applyAlignment="1" applyBorder="1" applyFont="1" applyNumberFormat="1">
      <alignment shrinkToFit="0" vertical="bottom" wrapText="0"/>
    </xf>
    <xf borderId="2" fillId="0" fontId="21" numFmtId="0" xfId="0" applyAlignment="1" applyBorder="1" applyFont="1">
      <alignment shrinkToFit="0" vertical="bottom" wrapText="0"/>
    </xf>
    <xf borderId="30" fillId="2" fontId="18" numFmtId="166" xfId="0" applyAlignment="1" applyBorder="1" applyFont="1" applyNumberFormat="1">
      <alignment horizontal="right" shrinkToFit="0" vertical="bottom" wrapText="0"/>
    </xf>
    <xf borderId="1" fillId="2" fontId="15" numFmtId="166" xfId="0" applyAlignment="1" applyBorder="1" applyFont="1" applyNumberFormat="1">
      <alignment horizontal="right" shrinkToFit="0" vertical="bottom" wrapText="0"/>
    </xf>
    <xf borderId="2" fillId="0" fontId="10" numFmtId="0" xfId="0" applyAlignment="1" applyBorder="1" applyFont="1">
      <alignment shrinkToFit="0" vertical="bottom" wrapText="0"/>
    </xf>
    <xf borderId="23" fillId="4" fontId="22" numFmtId="166" xfId="0" applyAlignment="1" applyBorder="1" applyFont="1" applyNumberFormat="1">
      <alignment horizontal="right" readingOrder="0" vertical="bottom"/>
    </xf>
    <xf borderId="1" fillId="2" fontId="19" numFmtId="166" xfId="0" applyAlignment="1" applyBorder="1" applyFont="1" applyNumberFormat="1">
      <alignment shrinkToFit="0" vertical="bottom" wrapText="0"/>
    </xf>
    <xf borderId="2" fillId="0" fontId="10" numFmtId="0" xfId="0" applyAlignment="1" applyBorder="1" applyFont="1">
      <alignment horizontal="right" shrinkToFit="0" vertical="bottom" wrapText="0"/>
    </xf>
    <xf borderId="2" fillId="0" fontId="5" numFmtId="0" xfId="0" applyAlignment="1" applyBorder="1" applyFont="1">
      <alignment shrinkToFit="0" vertical="bottom" wrapText="0"/>
    </xf>
    <xf borderId="0" fillId="0" fontId="23" numFmtId="0" xfId="0" applyAlignment="1" applyFont="1">
      <alignment shrinkToFit="0" vertical="bottom" wrapText="0"/>
    </xf>
    <xf borderId="3" fillId="0" fontId="10" numFmtId="0" xfId="0" applyAlignment="1" applyBorder="1" applyFont="1">
      <alignment horizontal="right" shrinkToFit="0" vertical="bottom" wrapText="0"/>
    </xf>
    <xf borderId="3" fillId="0" fontId="10" numFmtId="0" xfId="0" applyAlignment="1" applyBorder="1" applyFont="1">
      <alignment shrinkToFit="0" vertical="bottom" wrapText="0"/>
    </xf>
    <xf borderId="3" fillId="0" fontId="15" numFmtId="166" xfId="0" applyAlignment="1" applyBorder="1" applyFont="1" applyNumberFormat="1">
      <alignment shrinkToFit="0" vertical="bottom" wrapText="0"/>
    </xf>
    <xf borderId="31" fillId="3" fontId="15" numFmtId="166" xfId="0" applyAlignment="1" applyBorder="1" applyFont="1" applyNumberFormat="1">
      <alignment shrinkToFit="0" vertical="bottom" wrapText="0"/>
    </xf>
    <xf borderId="20" fillId="4" fontId="21" numFmtId="0" xfId="0" applyAlignment="1" applyBorder="1" applyFont="1">
      <alignment shrinkToFit="0" vertical="bottom" wrapText="0"/>
    </xf>
    <xf borderId="1" fillId="2" fontId="18" numFmtId="166" xfId="0" applyAlignment="1" applyBorder="1" applyFont="1" applyNumberFormat="1">
      <alignment horizontal="right" shrinkToFit="0" vertical="bottom" wrapText="0"/>
    </xf>
    <xf borderId="0" fillId="0" fontId="10" numFmtId="0" xfId="0" applyAlignment="1" applyFont="1">
      <alignment shrinkToFit="0" vertical="bottom" wrapText="0"/>
    </xf>
    <xf borderId="0" fillId="0" fontId="10" numFmtId="166" xfId="0" applyAlignment="1" applyFont="1" applyNumberFormat="1">
      <alignment shrinkToFit="0" vertical="bottom" wrapText="0"/>
    </xf>
    <xf borderId="0" fillId="0" fontId="10" numFmtId="0" xfId="0" applyAlignment="1" applyFont="1">
      <alignment horizontal="right" shrinkToFit="0" vertical="bottom" wrapText="0"/>
    </xf>
    <xf borderId="1" fillId="2" fontId="20" numFmtId="0" xfId="0" applyAlignment="1" applyBorder="1" applyFont="1">
      <alignment shrinkToFit="0" vertical="bottom" wrapText="0"/>
    </xf>
    <xf borderId="0" fillId="0" fontId="20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1" fillId="2" fontId="23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13"/>
    <col customWidth="1" min="2" max="4" width="11.0"/>
    <col customWidth="1" min="5" max="5" width="12.25"/>
    <col customWidth="1" min="6" max="6" width="11.0"/>
    <col customWidth="1" min="7" max="7" width="2.38"/>
    <col customWidth="1" min="8" max="8" width="11.13"/>
    <col customWidth="1" min="9" max="26" width="10.0"/>
  </cols>
  <sheetData>
    <row r="1" ht="12.75" customHeight="1">
      <c r="A1" s="1" t="s">
        <v>0</v>
      </c>
    </row>
    <row r="2" ht="25.5" customHeight="1">
      <c r="A2" s="2"/>
      <c r="B2" s="3">
        <v>2023.0</v>
      </c>
      <c r="C2" s="4"/>
      <c r="D2" s="4"/>
      <c r="E2" s="4"/>
      <c r="F2" s="4"/>
      <c r="G2" s="5"/>
      <c r="H2" s="6">
        <v>2022.0</v>
      </c>
    </row>
    <row r="3" ht="27.0" customHeight="1">
      <c r="A3" s="7"/>
      <c r="B3" s="8" t="s">
        <v>1</v>
      </c>
      <c r="C3" s="9" t="s">
        <v>2</v>
      </c>
      <c r="D3" s="9" t="s">
        <v>3</v>
      </c>
      <c r="E3" s="10" t="s">
        <v>4</v>
      </c>
      <c r="F3" s="10" t="s">
        <v>5</v>
      </c>
      <c r="G3" s="5"/>
      <c r="H3" s="11" t="s">
        <v>5</v>
      </c>
    </row>
    <row r="4" ht="12.75" customHeight="1">
      <c r="A4" s="12" t="s">
        <v>6</v>
      </c>
      <c r="B4" s="13">
        <f t="shared" ref="B4:E4" si="1">+B6+B8</f>
        <v>4651.45</v>
      </c>
      <c r="C4" s="14">
        <f t="shared" si="1"/>
        <v>0</v>
      </c>
      <c r="D4" s="14">
        <f t="shared" si="1"/>
        <v>0</v>
      </c>
      <c r="E4" s="14">
        <f t="shared" si="1"/>
        <v>0</v>
      </c>
      <c r="F4" s="14">
        <f t="shared" ref="F4:F25" si="2">+SUM(B4:E4)</f>
        <v>4651.45</v>
      </c>
      <c r="G4" s="5"/>
      <c r="H4" s="15">
        <f>+H6+H8</f>
        <v>4382.12</v>
      </c>
    </row>
    <row r="5" ht="12.75" customHeight="1">
      <c r="A5" s="16" t="s">
        <v>7</v>
      </c>
      <c r="B5" s="17">
        <v>0.0</v>
      </c>
      <c r="C5" s="18">
        <v>0.0</v>
      </c>
      <c r="D5" s="18">
        <v>0.0</v>
      </c>
      <c r="E5" s="18">
        <v>0.0</v>
      </c>
      <c r="F5" s="18">
        <f t="shared" si="2"/>
        <v>0</v>
      </c>
      <c r="G5" s="5"/>
      <c r="H5" s="19">
        <v>0.0</v>
      </c>
    </row>
    <row r="6" ht="12.75" customHeight="1">
      <c r="A6" s="12" t="s">
        <v>8</v>
      </c>
      <c r="B6" s="13">
        <v>1251.45</v>
      </c>
      <c r="C6" s="14">
        <v>0.0</v>
      </c>
      <c r="D6" s="14">
        <v>0.0</v>
      </c>
      <c r="E6" s="14">
        <v>0.0</v>
      </c>
      <c r="F6" s="14">
        <f t="shared" si="2"/>
        <v>1251.45</v>
      </c>
      <c r="G6" s="5"/>
      <c r="H6" s="15">
        <f>+H7</f>
        <v>982.12</v>
      </c>
    </row>
    <row r="7" ht="12.75" customHeight="1">
      <c r="A7" s="16" t="s">
        <v>9</v>
      </c>
      <c r="B7" s="17">
        <v>1251.45</v>
      </c>
      <c r="C7" s="18">
        <v>0.0</v>
      </c>
      <c r="D7" s="18">
        <v>0.0</v>
      </c>
      <c r="E7" s="18">
        <v>0.0</v>
      </c>
      <c r="F7" s="18">
        <f t="shared" si="2"/>
        <v>1251.45</v>
      </c>
      <c r="G7" s="5"/>
      <c r="H7" s="19">
        <v>982.12</v>
      </c>
    </row>
    <row r="8" ht="12.75" customHeight="1">
      <c r="A8" s="12" t="s">
        <v>10</v>
      </c>
      <c r="B8" s="13">
        <v>3400.0</v>
      </c>
      <c r="C8" s="14">
        <v>0.0</v>
      </c>
      <c r="D8" s="14">
        <v>0.0</v>
      </c>
      <c r="E8" s="14">
        <v>0.0</v>
      </c>
      <c r="F8" s="14">
        <f t="shared" si="2"/>
        <v>3400</v>
      </c>
      <c r="G8" s="5"/>
      <c r="H8" s="15">
        <f>+H9+H11</f>
        <v>3400</v>
      </c>
    </row>
    <row r="9" ht="12.75" customHeight="1">
      <c r="A9" s="16" t="s">
        <v>11</v>
      </c>
      <c r="B9" s="17">
        <v>100.0</v>
      </c>
      <c r="C9" s="18">
        <v>0.0</v>
      </c>
      <c r="D9" s="18">
        <v>0.0</v>
      </c>
      <c r="E9" s="18">
        <v>0.0</v>
      </c>
      <c r="F9" s="18">
        <f t="shared" si="2"/>
        <v>100</v>
      </c>
      <c r="G9" s="5"/>
      <c r="H9" s="19">
        <v>100.0</v>
      </c>
    </row>
    <row r="10" ht="12.75" customHeight="1">
      <c r="A10" s="16" t="s">
        <v>12</v>
      </c>
      <c r="B10" s="17">
        <v>100.0</v>
      </c>
      <c r="C10" s="18">
        <v>0.0</v>
      </c>
      <c r="D10" s="18">
        <v>0.0</v>
      </c>
      <c r="E10" s="18">
        <v>0.0</v>
      </c>
      <c r="F10" s="18">
        <f t="shared" si="2"/>
        <v>100</v>
      </c>
      <c r="G10" s="5"/>
      <c r="H10" s="19">
        <v>0.0</v>
      </c>
    </row>
    <row r="11" ht="12.75" customHeight="1">
      <c r="A11" s="16" t="s">
        <v>13</v>
      </c>
      <c r="B11" s="17">
        <v>3300.0</v>
      </c>
      <c r="C11" s="18">
        <v>0.0</v>
      </c>
      <c r="D11" s="18">
        <v>0.0</v>
      </c>
      <c r="E11" s="18">
        <v>0.0</v>
      </c>
      <c r="F11" s="18">
        <f t="shared" si="2"/>
        <v>3300</v>
      </c>
      <c r="G11" s="5"/>
      <c r="H11" s="19">
        <v>3300.0</v>
      </c>
    </row>
    <row r="12" ht="12.75" customHeight="1">
      <c r="A12" s="16" t="s">
        <v>12</v>
      </c>
      <c r="B12" s="17">
        <v>3300.0</v>
      </c>
      <c r="C12" s="18">
        <v>0.0</v>
      </c>
      <c r="D12" s="18">
        <v>0.0</v>
      </c>
      <c r="E12" s="18">
        <v>0.0</v>
      </c>
      <c r="F12" s="18">
        <f t="shared" si="2"/>
        <v>3300</v>
      </c>
      <c r="G12" s="5"/>
      <c r="H12" s="19">
        <f>+H11</f>
        <v>3300</v>
      </c>
    </row>
    <row r="13" ht="12.75" customHeight="1">
      <c r="A13" s="12" t="s">
        <v>14</v>
      </c>
      <c r="B13" s="13">
        <f t="shared" ref="B13:E13" si="3">+B15+B16+B20+B28</f>
        <v>328788.59</v>
      </c>
      <c r="C13" s="14">
        <f t="shared" si="3"/>
        <v>11744.39</v>
      </c>
      <c r="D13" s="14">
        <f t="shared" si="3"/>
        <v>38926.7</v>
      </c>
      <c r="E13" s="14">
        <f t="shared" si="3"/>
        <v>-114780.87</v>
      </c>
      <c r="F13" s="14">
        <f t="shared" si="2"/>
        <v>264678.81</v>
      </c>
      <c r="G13" s="5"/>
      <c r="H13" s="15">
        <f>+H14+H15+H16+H28+H24</f>
        <v>209250.31</v>
      </c>
    </row>
    <row r="14" ht="12.75" customHeight="1">
      <c r="A14" s="16" t="s">
        <v>15</v>
      </c>
      <c r="B14" s="17">
        <v>0.0</v>
      </c>
      <c r="C14" s="18">
        <v>0.0</v>
      </c>
      <c r="D14" s="18">
        <v>0.0</v>
      </c>
      <c r="E14" s="18">
        <v>0.0</v>
      </c>
      <c r="F14" s="18">
        <f t="shared" si="2"/>
        <v>0</v>
      </c>
      <c r="G14" s="5"/>
      <c r="H14" s="19">
        <v>805.35</v>
      </c>
    </row>
    <row r="15" ht="12.75" customHeight="1">
      <c r="A15" s="12" t="s">
        <v>16</v>
      </c>
      <c r="B15" s="13">
        <v>7854.8</v>
      </c>
      <c r="C15" s="14">
        <v>0.0</v>
      </c>
      <c r="D15" s="14">
        <v>0.0</v>
      </c>
      <c r="E15" s="14">
        <v>0.0</v>
      </c>
      <c r="F15" s="14">
        <f t="shared" si="2"/>
        <v>7854.8</v>
      </c>
      <c r="G15" s="5"/>
      <c r="H15" s="15">
        <f>8211.06+4420</f>
        <v>12631.06</v>
      </c>
    </row>
    <row r="16" ht="12.75" customHeight="1">
      <c r="A16" s="12" t="s">
        <v>17</v>
      </c>
      <c r="B16" s="13">
        <f t="shared" ref="B16:E16" si="4">+B17+B18+B19</f>
        <v>1390.32</v>
      </c>
      <c r="C16" s="14">
        <f t="shared" si="4"/>
        <v>0</v>
      </c>
      <c r="D16" s="14">
        <f t="shared" si="4"/>
        <v>35836.66</v>
      </c>
      <c r="E16" s="14">
        <f t="shared" si="4"/>
        <v>0</v>
      </c>
      <c r="F16" s="14">
        <f t="shared" si="2"/>
        <v>37226.98</v>
      </c>
      <c r="G16" s="5"/>
      <c r="H16" s="15">
        <f>+H18</f>
        <v>63.22</v>
      </c>
    </row>
    <row r="17" ht="12.75" customHeight="1">
      <c r="A17" s="20" t="s">
        <v>18</v>
      </c>
      <c r="B17" s="17">
        <v>0.0</v>
      </c>
      <c r="C17" s="18">
        <v>0.0</v>
      </c>
      <c r="D17" s="18">
        <v>0.0</v>
      </c>
      <c r="E17" s="18">
        <v>0.0</v>
      </c>
      <c r="F17" s="18">
        <f t="shared" si="2"/>
        <v>0</v>
      </c>
      <c r="G17" s="5"/>
      <c r="H17" s="19">
        <v>0.0</v>
      </c>
    </row>
    <row r="18" ht="12.75" customHeight="1">
      <c r="A18" s="16" t="s">
        <v>19</v>
      </c>
      <c r="B18" s="17">
        <v>1390.32</v>
      </c>
      <c r="C18" s="18">
        <v>0.0</v>
      </c>
      <c r="D18" s="18">
        <v>35836.66</v>
      </c>
      <c r="E18" s="18">
        <v>0.0</v>
      </c>
      <c r="F18" s="18">
        <f t="shared" si="2"/>
        <v>37226.98</v>
      </c>
      <c r="G18" s="5"/>
      <c r="H18" s="19">
        <v>63.22</v>
      </c>
    </row>
    <row r="19" ht="12.75" customHeight="1">
      <c r="A19" s="16" t="s">
        <v>20</v>
      </c>
      <c r="B19" s="17">
        <v>0.0</v>
      </c>
      <c r="C19" s="18">
        <v>0.0</v>
      </c>
      <c r="D19" s="18">
        <v>0.0</v>
      </c>
      <c r="E19" s="18">
        <v>0.0</v>
      </c>
      <c r="F19" s="18">
        <f t="shared" si="2"/>
        <v>0</v>
      </c>
      <c r="G19" s="5"/>
      <c r="H19" s="19">
        <v>0.0</v>
      </c>
    </row>
    <row r="20" ht="12.75" customHeight="1">
      <c r="A20" s="12" t="s">
        <v>21</v>
      </c>
      <c r="B20" s="13">
        <f t="shared" ref="B20:E20" si="5">+B21+B24</f>
        <v>109431.97</v>
      </c>
      <c r="C20" s="14">
        <f t="shared" si="5"/>
        <v>5652.9</v>
      </c>
      <c r="D20" s="14">
        <f t="shared" si="5"/>
        <v>0</v>
      </c>
      <c r="E20" s="14">
        <f t="shared" si="5"/>
        <v>-114780.87</v>
      </c>
      <c r="F20" s="14">
        <f t="shared" si="2"/>
        <v>304</v>
      </c>
      <c r="G20" s="5"/>
      <c r="H20" s="15">
        <f>+H24</f>
        <v>304</v>
      </c>
    </row>
    <row r="21" ht="12.75" customHeight="1">
      <c r="A21" s="12" t="s">
        <v>22</v>
      </c>
      <c r="B21" s="13">
        <f t="shared" ref="B21:C21" si="6">+B22+B23</f>
        <v>719.8</v>
      </c>
      <c r="C21" s="14">
        <f t="shared" si="6"/>
        <v>0</v>
      </c>
      <c r="D21" s="14">
        <v>0.0</v>
      </c>
      <c r="E21" s="14">
        <f>+E22+E23</f>
        <v>-719.8</v>
      </c>
      <c r="F21" s="14">
        <f t="shared" si="2"/>
        <v>0</v>
      </c>
      <c r="G21" s="5"/>
      <c r="H21" s="19">
        <v>0.0</v>
      </c>
    </row>
    <row r="22" ht="12.75" customHeight="1">
      <c r="A22" s="16" t="s">
        <v>23</v>
      </c>
      <c r="B22" s="17">
        <v>719.8</v>
      </c>
      <c r="C22" s="18">
        <v>0.0</v>
      </c>
      <c r="D22" s="18">
        <v>0.0</v>
      </c>
      <c r="E22" s="18">
        <v>-719.8</v>
      </c>
      <c r="F22" s="18">
        <f t="shared" si="2"/>
        <v>0</v>
      </c>
      <c r="G22" s="5"/>
      <c r="H22" s="19">
        <v>0.0</v>
      </c>
    </row>
    <row r="23" ht="12.75" customHeight="1">
      <c r="A23" s="16" t="s">
        <v>12</v>
      </c>
      <c r="B23" s="17">
        <v>0.0</v>
      </c>
      <c r="C23" s="18">
        <v>0.0</v>
      </c>
      <c r="D23" s="18">
        <v>0.0</v>
      </c>
      <c r="E23" s="18">
        <v>0.0</v>
      </c>
      <c r="F23" s="18">
        <f t="shared" si="2"/>
        <v>0</v>
      </c>
      <c r="G23" s="5"/>
      <c r="H23" s="19">
        <v>0.0</v>
      </c>
    </row>
    <row r="24" ht="12.75" customHeight="1">
      <c r="A24" s="16" t="s">
        <v>13</v>
      </c>
      <c r="B24" s="13">
        <f t="shared" ref="B24:E24" si="7">+B25+B26</f>
        <v>108712.17</v>
      </c>
      <c r="C24" s="14">
        <f t="shared" si="7"/>
        <v>5652.9</v>
      </c>
      <c r="D24" s="14">
        <f t="shared" si="7"/>
        <v>0</v>
      </c>
      <c r="E24" s="14">
        <f t="shared" si="7"/>
        <v>-114061.07</v>
      </c>
      <c r="F24" s="14">
        <f t="shared" si="2"/>
        <v>304</v>
      </c>
      <c r="G24" s="5"/>
      <c r="H24" s="15">
        <f>+H25</f>
        <v>304</v>
      </c>
    </row>
    <row r="25" ht="12.75" customHeight="1">
      <c r="A25" s="16" t="s">
        <v>23</v>
      </c>
      <c r="B25" s="21">
        <v>0.0</v>
      </c>
      <c r="C25" s="22">
        <v>304.0</v>
      </c>
      <c r="D25" s="18">
        <v>0.0</v>
      </c>
      <c r="E25" s="18">
        <v>0.0</v>
      </c>
      <c r="F25" s="18">
        <f t="shared" si="2"/>
        <v>304</v>
      </c>
      <c r="G25" s="5"/>
      <c r="H25" s="19">
        <v>304.0</v>
      </c>
    </row>
    <row r="26" ht="12.75" customHeight="1">
      <c r="A26" s="16" t="s">
        <v>12</v>
      </c>
      <c r="B26" s="17">
        <v>108712.17</v>
      </c>
      <c r="C26" s="18">
        <v>5348.9</v>
      </c>
      <c r="D26" s="18">
        <v>0.0</v>
      </c>
      <c r="E26" s="18">
        <v>-114061.07</v>
      </c>
      <c r="F26" s="18">
        <v>0.0</v>
      </c>
      <c r="G26" s="5"/>
      <c r="H26" s="19">
        <v>0.0</v>
      </c>
    </row>
    <row r="27" ht="12.75" customHeight="1">
      <c r="A27" s="12" t="s">
        <v>24</v>
      </c>
      <c r="B27" s="13">
        <v>0.0</v>
      </c>
      <c r="C27" s="14">
        <v>0.0</v>
      </c>
      <c r="D27" s="14">
        <v>0.0</v>
      </c>
      <c r="E27" s="14">
        <v>0.0</v>
      </c>
      <c r="F27" s="14">
        <v>0.0</v>
      </c>
      <c r="G27" s="5"/>
      <c r="H27" s="19">
        <v>0.0</v>
      </c>
    </row>
    <row r="28" ht="12.75" customHeight="1">
      <c r="A28" s="23" t="s">
        <v>25</v>
      </c>
      <c r="B28" s="13">
        <v>210111.5</v>
      </c>
      <c r="C28" s="14">
        <v>6091.49</v>
      </c>
      <c r="D28" s="14">
        <v>3090.04</v>
      </c>
      <c r="E28" s="14">
        <v>0.0</v>
      </c>
      <c r="F28" s="14">
        <f>+SUM(B28:E28)</f>
        <v>219293.03</v>
      </c>
      <c r="G28" s="5"/>
      <c r="H28" s="15">
        <v>195446.68</v>
      </c>
    </row>
    <row r="29" ht="13.5" customHeight="1">
      <c r="A29" s="12" t="s">
        <v>26</v>
      </c>
      <c r="B29" s="24">
        <f t="shared" ref="B29:F29" si="8">+B4+B13</f>
        <v>333440.04</v>
      </c>
      <c r="C29" s="25">
        <f t="shared" si="8"/>
        <v>11744.39</v>
      </c>
      <c r="D29" s="25">
        <f t="shared" si="8"/>
        <v>38926.7</v>
      </c>
      <c r="E29" s="25">
        <f t="shared" si="8"/>
        <v>-114780.87</v>
      </c>
      <c r="F29" s="25">
        <f t="shared" si="8"/>
        <v>269330.26</v>
      </c>
      <c r="G29" s="5"/>
      <c r="H29" s="26">
        <f>+H13+H4</f>
        <v>213632.43</v>
      </c>
    </row>
    <row r="30" ht="12.75" customHeight="1">
      <c r="A30" s="20"/>
      <c r="B30" s="27"/>
      <c r="C30" s="28"/>
      <c r="D30" s="28"/>
      <c r="E30" s="28"/>
      <c r="F30" s="28"/>
      <c r="G30" s="5"/>
      <c r="H30" s="29"/>
    </row>
    <row r="31" ht="12.75" customHeight="1">
      <c r="A31" s="12" t="s">
        <v>27</v>
      </c>
      <c r="B31" s="13">
        <f t="shared" ref="B31:E31" si="9">+B32</f>
        <v>264411.05</v>
      </c>
      <c r="C31" s="14">
        <f t="shared" si="9"/>
        <v>5609.3</v>
      </c>
      <c r="D31" s="14">
        <f t="shared" si="9"/>
        <v>-57548.82</v>
      </c>
      <c r="E31" s="14">
        <f t="shared" si="9"/>
        <v>0</v>
      </c>
      <c r="F31" s="14">
        <f t="shared" ref="F31:F35" si="11">+SUM(B31:E31)</f>
        <v>212471.53</v>
      </c>
      <c r="G31" s="5"/>
      <c r="H31" s="14">
        <f>+H32</f>
        <v>187505.38</v>
      </c>
    </row>
    <row r="32" ht="12.75" customHeight="1">
      <c r="A32" s="12" t="s">
        <v>28</v>
      </c>
      <c r="B32" s="13">
        <f t="shared" ref="B32:E32" si="10">+B33+B36</f>
        <v>264411.05</v>
      </c>
      <c r="C32" s="14">
        <f t="shared" si="10"/>
        <v>5609.3</v>
      </c>
      <c r="D32" s="14">
        <f t="shared" si="10"/>
        <v>-57548.82</v>
      </c>
      <c r="E32" s="14">
        <f t="shared" si="10"/>
        <v>0</v>
      </c>
      <c r="F32" s="14">
        <f t="shared" si="11"/>
        <v>212471.53</v>
      </c>
      <c r="G32" s="5"/>
      <c r="H32" s="14">
        <f>+H33+H36</f>
        <v>187505.38</v>
      </c>
    </row>
    <row r="33" ht="12.75" customHeight="1">
      <c r="A33" s="16" t="s">
        <v>29</v>
      </c>
      <c r="B33" s="17">
        <f t="shared" ref="B33:D33" si="12">+B34+B35</f>
        <v>181678.87</v>
      </c>
      <c r="C33" s="18">
        <f t="shared" si="12"/>
        <v>5850.57</v>
      </c>
      <c r="D33" s="18">
        <f t="shared" si="12"/>
        <v>0</v>
      </c>
      <c r="E33" s="18">
        <v>0.0</v>
      </c>
      <c r="F33" s="14">
        <f t="shared" si="11"/>
        <v>187529.44</v>
      </c>
      <c r="G33" s="5"/>
      <c r="H33" s="18">
        <f>+H34+H35</f>
        <v>183090.8</v>
      </c>
    </row>
    <row r="34" ht="12.75" customHeight="1">
      <c r="A34" s="16" t="s">
        <v>30</v>
      </c>
      <c r="B34" s="17">
        <v>256581.27</v>
      </c>
      <c r="C34" s="18">
        <v>5850.57</v>
      </c>
      <c r="D34" s="18">
        <v>0.0</v>
      </c>
      <c r="E34" s="18">
        <v>0.0</v>
      </c>
      <c r="F34" s="14">
        <f t="shared" si="11"/>
        <v>262431.84</v>
      </c>
      <c r="G34" s="5"/>
      <c r="H34" s="15">
        <v>257993.2</v>
      </c>
    </row>
    <row r="35" ht="12.75" customHeight="1">
      <c r="A35" s="16" t="s">
        <v>31</v>
      </c>
      <c r="B35" s="30">
        <v>-74902.4</v>
      </c>
      <c r="C35" s="18">
        <v>0.0</v>
      </c>
      <c r="D35" s="18">
        <v>0.0</v>
      </c>
      <c r="E35" s="18">
        <v>0.0</v>
      </c>
      <c r="F35" s="18">
        <f t="shared" si="11"/>
        <v>-74902.4</v>
      </c>
      <c r="G35" s="5"/>
      <c r="H35" s="19">
        <v>-74902.4</v>
      </c>
    </row>
    <row r="36" ht="12.75" customHeight="1">
      <c r="A36" s="16" t="s">
        <v>32</v>
      </c>
      <c r="B36" s="17">
        <v>82732.18</v>
      </c>
      <c r="C36" s="18">
        <v>-241.27</v>
      </c>
      <c r="D36" s="18">
        <v>-57548.82</v>
      </c>
      <c r="E36" s="18">
        <v>0.0</v>
      </c>
      <c r="F36" s="18">
        <v>24942.09</v>
      </c>
      <c r="G36" s="5"/>
      <c r="H36" s="19">
        <v>4414.58</v>
      </c>
    </row>
    <row r="37" ht="12.75" customHeight="1">
      <c r="A37" s="12" t="s">
        <v>33</v>
      </c>
      <c r="B37" s="13">
        <f t="shared" ref="B37:E37" si="13">+B38</f>
        <v>15372</v>
      </c>
      <c r="C37" s="14">
        <f t="shared" si="13"/>
        <v>0</v>
      </c>
      <c r="D37" s="14">
        <f t="shared" si="13"/>
        <v>0</v>
      </c>
      <c r="E37" s="14">
        <f t="shared" si="13"/>
        <v>0</v>
      </c>
      <c r="F37" s="14">
        <f t="shared" ref="F37:F49" si="14">+SUM(B37:E37)</f>
        <v>15372</v>
      </c>
      <c r="G37" s="5"/>
      <c r="H37" s="15">
        <f>+H38</f>
        <v>15872</v>
      </c>
    </row>
    <row r="38" ht="12.75" customHeight="1">
      <c r="A38" s="16" t="s">
        <v>34</v>
      </c>
      <c r="B38" s="17">
        <v>15372.0</v>
      </c>
      <c r="C38" s="18">
        <v>0.0</v>
      </c>
      <c r="D38" s="18">
        <v>0.0</v>
      </c>
      <c r="E38" s="18">
        <v>0.0</v>
      </c>
      <c r="F38" s="18">
        <f t="shared" si="14"/>
        <v>15372</v>
      </c>
      <c r="G38" s="5"/>
      <c r="H38" s="19">
        <v>15872.0</v>
      </c>
    </row>
    <row r="39" ht="12.75" customHeight="1">
      <c r="A39" s="12" t="s">
        <v>35</v>
      </c>
      <c r="B39" s="13">
        <f t="shared" ref="B39:E39" si="15">+B40+B44</f>
        <v>53656.99</v>
      </c>
      <c r="C39" s="14">
        <f t="shared" si="15"/>
        <v>6135.09</v>
      </c>
      <c r="D39" s="14">
        <f t="shared" si="15"/>
        <v>96475.52</v>
      </c>
      <c r="E39" s="14">
        <f t="shared" si="15"/>
        <v>-114780.87</v>
      </c>
      <c r="F39" s="14">
        <f t="shared" si="14"/>
        <v>41486.73</v>
      </c>
      <c r="G39" s="5"/>
      <c r="H39" s="14">
        <f>+H40+H44</f>
        <v>10255.05</v>
      </c>
      <c r="J39" s="31"/>
    </row>
    <row r="40" ht="12.75" customHeight="1">
      <c r="A40" s="16" t="s">
        <v>36</v>
      </c>
      <c r="B40" s="13">
        <f t="shared" ref="B40:E40" si="16">+B41+B42+B43</f>
        <v>46785.84</v>
      </c>
      <c r="C40" s="14">
        <f t="shared" si="16"/>
        <v>6068.7</v>
      </c>
      <c r="D40" s="14">
        <f t="shared" si="16"/>
        <v>96450.86</v>
      </c>
      <c r="E40" s="14">
        <f t="shared" si="16"/>
        <v>-114780.87</v>
      </c>
      <c r="F40" s="14">
        <f t="shared" si="14"/>
        <v>34524.53</v>
      </c>
      <c r="G40" s="5"/>
      <c r="H40" s="14">
        <f>+H41+H42+H43</f>
        <v>0</v>
      </c>
    </row>
    <row r="41" ht="12.75" customHeight="1">
      <c r="A41" s="16" t="s">
        <v>37</v>
      </c>
      <c r="B41" s="17">
        <v>0.0</v>
      </c>
      <c r="C41" s="18">
        <v>0.0</v>
      </c>
      <c r="D41" s="18">
        <v>0.0</v>
      </c>
      <c r="E41" s="18">
        <v>0.0</v>
      </c>
      <c r="F41" s="18">
        <f t="shared" si="14"/>
        <v>0</v>
      </c>
      <c r="G41" s="5"/>
      <c r="H41" s="19">
        <v>0.0</v>
      </c>
      <c r="I41" s="1"/>
      <c r="J41" s="1"/>
    </row>
    <row r="42" ht="12.75" customHeight="1">
      <c r="A42" s="16" t="s">
        <v>38</v>
      </c>
      <c r="B42" s="17">
        <v>0.0</v>
      </c>
      <c r="C42" s="18">
        <v>719.8</v>
      </c>
      <c r="D42" s="18">
        <v>0.0</v>
      </c>
      <c r="E42" s="18">
        <v>-719.8</v>
      </c>
      <c r="F42" s="18">
        <f t="shared" si="14"/>
        <v>0</v>
      </c>
      <c r="G42" s="5"/>
      <c r="H42" s="19">
        <v>0.0</v>
      </c>
      <c r="I42" s="32"/>
      <c r="J42" s="32"/>
    </row>
    <row r="43" ht="12.75" customHeight="1">
      <c r="A43" s="16" t="s">
        <v>39</v>
      </c>
      <c r="B43" s="13">
        <v>46785.84</v>
      </c>
      <c r="C43" s="14">
        <v>5348.9</v>
      </c>
      <c r="D43" s="14">
        <v>96450.86</v>
      </c>
      <c r="E43" s="14">
        <v>-114061.07</v>
      </c>
      <c r="F43" s="14">
        <f t="shared" si="14"/>
        <v>34524.53</v>
      </c>
      <c r="G43" s="5"/>
      <c r="H43" s="18">
        <v>0.0</v>
      </c>
      <c r="I43" s="1"/>
      <c r="J43" s="1"/>
      <c r="L43" s="1"/>
    </row>
    <row r="44" ht="12.75" customHeight="1">
      <c r="A44" s="16" t="s">
        <v>40</v>
      </c>
      <c r="B44" s="13">
        <f t="shared" ref="B44:E44" si="17">+B45+B46+B47</f>
        <v>6871.15</v>
      </c>
      <c r="C44" s="14">
        <f t="shared" si="17"/>
        <v>66.39</v>
      </c>
      <c r="D44" s="14">
        <f t="shared" si="17"/>
        <v>24.66</v>
      </c>
      <c r="E44" s="14">
        <f t="shared" si="17"/>
        <v>0</v>
      </c>
      <c r="F44" s="14">
        <f t="shared" si="14"/>
        <v>6962.2</v>
      </c>
      <c r="G44" s="5"/>
      <c r="H44" s="15">
        <f>+H46+H47</f>
        <v>10255.05</v>
      </c>
      <c r="J44" s="33"/>
      <c r="L44" s="1"/>
    </row>
    <row r="45" ht="12.75" customHeight="1">
      <c r="A45" s="20" t="s">
        <v>18</v>
      </c>
      <c r="B45" s="17">
        <v>0.0</v>
      </c>
      <c r="C45" s="18">
        <v>0.0</v>
      </c>
      <c r="D45" s="18">
        <v>0.0</v>
      </c>
      <c r="E45" s="18">
        <v>0.0</v>
      </c>
      <c r="F45" s="18">
        <f t="shared" si="14"/>
        <v>0</v>
      </c>
      <c r="G45" s="5"/>
      <c r="H45" s="19">
        <v>0.0</v>
      </c>
    </row>
    <row r="46" ht="12.75" customHeight="1">
      <c r="A46" s="16" t="s">
        <v>41</v>
      </c>
      <c r="B46" s="17">
        <v>6059.07</v>
      </c>
      <c r="C46" s="18">
        <v>66.39</v>
      </c>
      <c r="D46" s="18">
        <v>21.98</v>
      </c>
      <c r="E46" s="18">
        <v>0.0</v>
      </c>
      <c r="F46" s="18">
        <f t="shared" si="14"/>
        <v>6147.44</v>
      </c>
      <c r="G46" s="5"/>
      <c r="H46" s="19">
        <v>8467.1</v>
      </c>
    </row>
    <row r="47" ht="12.75" customHeight="1">
      <c r="A47" s="16" t="s">
        <v>42</v>
      </c>
      <c r="B47" s="17">
        <v>812.08</v>
      </c>
      <c r="C47" s="18">
        <v>0.0</v>
      </c>
      <c r="D47" s="18">
        <v>2.68</v>
      </c>
      <c r="E47" s="18">
        <v>0.0</v>
      </c>
      <c r="F47" s="18">
        <f t="shared" si="14"/>
        <v>814.76</v>
      </c>
      <c r="G47" s="5"/>
      <c r="H47" s="19">
        <v>1787.95</v>
      </c>
    </row>
    <row r="48" ht="12.75" customHeight="1">
      <c r="A48" s="16" t="s">
        <v>43</v>
      </c>
      <c r="B48" s="17">
        <v>0.0</v>
      </c>
      <c r="C48" s="18">
        <v>0.0</v>
      </c>
      <c r="D48" s="18">
        <v>0.0</v>
      </c>
      <c r="E48" s="18">
        <v>0.0</v>
      </c>
      <c r="F48" s="18">
        <f t="shared" si="14"/>
        <v>0</v>
      </c>
      <c r="G48" s="5"/>
      <c r="H48" s="19">
        <v>0.0</v>
      </c>
    </row>
    <row r="49" ht="13.5" customHeight="1">
      <c r="A49" s="12" t="s">
        <v>44</v>
      </c>
      <c r="B49" s="24">
        <f t="shared" ref="B49:E49" si="18">+B39+B37+B31</f>
        <v>333440.04</v>
      </c>
      <c r="C49" s="25">
        <f t="shared" si="18"/>
        <v>11744.39</v>
      </c>
      <c r="D49" s="25">
        <f t="shared" si="18"/>
        <v>38926.7</v>
      </c>
      <c r="E49" s="25">
        <f t="shared" si="18"/>
        <v>-114780.87</v>
      </c>
      <c r="F49" s="25">
        <f t="shared" si="14"/>
        <v>269330.26</v>
      </c>
      <c r="G49" s="5"/>
      <c r="H49" s="25">
        <f>+H39+H37+H31</f>
        <v>213632.43</v>
      </c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</sheetData>
  <mergeCells count="1">
    <mergeCell ref="B2:F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26.63"/>
    <col customWidth="1" min="3" max="20" width="10.63"/>
    <col customWidth="1" min="21" max="21" width="2.0"/>
    <col customWidth="1" min="22" max="25" width="10.63"/>
    <col customWidth="1" min="26" max="27" width="12.63"/>
  </cols>
  <sheetData>
    <row r="1" ht="15.75" customHeight="1">
      <c r="A1" s="34"/>
      <c r="B1" s="34"/>
      <c r="C1" s="35"/>
      <c r="D1" s="35"/>
      <c r="E1" s="35"/>
      <c r="F1" s="35"/>
      <c r="G1" s="35"/>
      <c r="H1" s="36"/>
      <c r="I1" s="36"/>
      <c r="J1" s="37"/>
      <c r="K1" s="36"/>
      <c r="L1" s="36"/>
      <c r="M1" s="36"/>
      <c r="N1" s="36"/>
      <c r="O1" s="36"/>
      <c r="P1" s="36"/>
      <c r="Q1" s="36"/>
      <c r="R1" s="36"/>
      <c r="S1" s="36"/>
      <c r="T1" s="38"/>
      <c r="U1" s="38"/>
      <c r="V1" s="38"/>
      <c r="W1" s="38"/>
      <c r="X1" s="38"/>
      <c r="Y1" s="38"/>
      <c r="Z1" s="39"/>
      <c r="AA1" s="39"/>
    </row>
    <row r="2" ht="12.75" customHeight="1">
      <c r="A2" s="40"/>
      <c r="B2" s="40"/>
      <c r="C2" s="40"/>
      <c r="D2" s="40"/>
      <c r="E2" s="40"/>
      <c r="F2" s="40"/>
      <c r="G2" s="40"/>
      <c r="H2" s="41" t="s">
        <v>45</v>
      </c>
      <c r="I2" s="4"/>
      <c r="J2" s="4"/>
      <c r="K2" s="4"/>
      <c r="L2" s="4"/>
      <c r="M2" s="4"/>
      <c r="N2" s="4"/>
      <c r="O2" s="4"/>
      <c r="P2" s="4"/>
      <c r="Q2" s="4"/>
      <c r="R2" s="4"/>
      <c r="S2" s="42"/>
      <c r="T2" s="43"/>
      <c r="U2" s="43"/>
      <c r="V2" s="43"/>
      <c r="W2" s="43"/>
      <c r="X2" s="43"/>
      <c r="Y2" s="43"/>
      <c r="Z2" s="39"/>
      <c r="AA2" s="39"/>
    </row>
    <row r="3" ht="17.25" customHeight="1">
      <c r="A3" s="44"/>
      <c r="B3" s="44"/>
      <c r="C3" s="45" t="s">
        <v>46</v>
      </c>
      <c r="D3" s="46" t="s">
        <v>47</v>
      </c>
      <c r="E3" s="47"/>
      <c r="F3" s="48"/>
      <c r="G3" s="49" t="s">
        <v>48</v>
      </c>
      <c r="H3" s="50" t="s">
        <v>49</v>
      </c>
      <c r="I3" s="49" t="s">
        <v>50</v>
      </c>
      <c r="J3" s="51" t="s">
        <v>50</v>
      </c>
      <c r="K3" s="52" t="s">
        <v>51</v>
      </c>
      <c r="L3" s="49" t="s">
        <v>52</v>
      </c>
      <c r="M3" s="49" t="s">
        <v>52</v>
      </c>
      <c r="N3" s="49" t="s">
        <v>53</v>
      </c>
      <c r="O3" s="52" t="s">
        <v>54</v>
      </c>
      <c r="P3" s="52" t="s">
        <v>54</v>
      </c>
      <c r="Q3" s="53" t="s">
        <v>55</v>
      </c>
      <c r="R3" s="53" t="s">
        <v>55</v>
      </c>
      <c r="S3" s="54" t="s">
        <v>56</v>
      </c>
      <c r="T3" s="55"/>
      <c r="U3" s="44"/>
      <c r="V3" s="56" t="s">
        <v>47</v>
      </c>
      <c r="W3" s="57" t="s">
        <v>57</v>
      </c>
      <c r="X3" s="58"/>
      <c r="Y3" s="43"/>
      <c r="Z3" s="39"/>
      <c r="AA3" s="39"/>
    </row>
    <row r="4" ht="63.0" customHeight="1">
      <c r="A4" s="59" t="s">
        <v>58</v>
      </c>
      <c r="B4" s="60"/>
      <c r="C4" s="61" t="s">
        <v>59</v>
      </c>
      <c r="D4" s="62" t="s">
        <v>60</v>
      </c>
      <c r="E4" s="62" t="s">
        <v>61</v>
      </c>
      <c r="F4" s="62" t="s">
        <v>62</v>
      </c>
      <c r="G4" s="63" t="s">
        <v>63</v>
      </c>
      <c r="H4" s="62" t="s">
        <v>64</v>
      </c>
      <c r="I4" s="62" t="s">
        <v>65</v>
      </c>
      <c r="J4" s="64" t="s">
        <v>66</v>
      </c>
      <c r="K4" s="63" t="s">
        <v>67</v>
      </c>
      <c r="L4" s="62" t="s">
        <v>68</v>
      </c>
      <c r="M4" s="62" t="s">
        <v>69</v>
      </c>
      <c r="N4" s="62" t="s">
        <v>70</v>
      </c>
      <c r="O4" s="63" t="s">
        <v>71</v>
      </c>
      <c r="P4" s="63" t="s">
        <v>72</v>
      </c>
      <c r="Q4" s="63" t="s">
        <v>73</v>
      </c>
      <c r="R4" s="65" t="s">
        <v>74</v>
      </c>
      <c r="S4" s="63" t="s">
        <v>75</v>
      </c>
      <c r="T4" s="66" t="s">
        <v>76</v>
      </c>
      <c r="U4" s="67"/>
      <c r="V4" s="68" t="s">
        <v>77</v>
      </c>
      <c r="W4" s="62" t="s">
        <v>78</v>
      </c>
      <c r="X4" s="69" t="s">
        <v>79</v>
      </c>
      <c r="Y4" s="70" t="s">
        <v>80</v>
      </c>
      <c r="Z4" s="39"/>
      <c r="AA4" s="39"/>
    </row>
    <row r="5" ht="15.75" customHeight="1">
      <c r="A5" s="71" t="s">
        <v>81</v>
      </c>
      <c r="B5" s="72"/>
      <c r="C5" s="73">
        <v>0.01</v>
      </c>
      <c r="D5" s="73">
        <v>0.0195</v>
      </c>
      <c r="E5" s="73">
        <v>0.3077</v>
      </c>
      <c r="F5" s="74">
        <v>0.0317</v>
      </c>
      <c r="G5" s="73">
        <v>0.0669</v>
      </c>
      <c r="H5" s="73">
        <v>0.0323</v>
      </c>
      <c r="I5" s="73">
        <v>0.471</v>
      </c>
      <c r="J5" s="75">
        <v>0.1</v>
      </c>
      <c r="K5" s="76">
        <v>0.5</v>
      </c>
      <c r="L5" s="73">
        <v>0.0286</v>
      </c>
      <c r="M5" s="73">
        <v>0.002</v>
      </c>
      <c r="N5" s="73">
        <v>0.0499</v>
      </c>
      <c r="O5" s="77">
        <v>0.275</v>
      </c>
      <c r="P5" s="78">
        <v>0.1488</v>
      </c>
      <c r="Q5" s="78">
        <v>0.045</v>
      </c>
      <c r="R5" s="79">
        <v>1.0</v>
      </c>
      <c r="S5" s="80">
        <v>0.1414</v>
      </c>
      <c r="T5" s="81"/>
      <c r="U5" s="82"/>
      <c r="V5" s="83">
        <v>1.0</v>
      </c>
      <c r="W5" s="83">
        <v>1.0</v>
      </c>
      <c r="X5" s="83">
        <v>1.0</v>
      </c>
      <c r="Y5" s="81"/>
      <c r="Z5" s="39"/>
      <c r="AA5" s="39"/>
    </row>
    <row r="6" ht="15.75" customHeight="1">
      <c r="A6" s="84" t="s">
        <v>82</v>
      </c>
      <c r="B6" s="84" t="s">
        <v>83</v>
      </c>
      <c r="C6" s="85"/>
      <c r="D6" s="85"/>
      <c r="E6" s="85"/>
      <c r="F6" s="86"/>
      <c r="G6" s="87"/>
      <c r="H6" s="85"/>
      <c r="I6" s="85"/>
      <c r="J6" s="88"/>
      <c r="K6" s="89"/>
      <c r="L6" s="85"/>
      <c r="M6" s="85"/>
      <c r="N6" s="85"/>
      <c r="O6" s="89"/>
      <c r="P6" s="89"/>
      <c r="Q6" s="89"/>
      <c r="R6" s="89"/>
      <c r="S6" s="90"/>
      <c r="T6" s="91"/>
      <c r="U6" s="92"/>
      <c r="V6" s="93"/>
      <c r="W6" s="93"/>
      <c r="X6" s="93"/>
      <c r="Y6" s="91"/>
      <c r="Z6" s="39"/>
      <c r="AA6" s="39"/>
    </row>
    <row r="7" ht="15.75" customHeight="1">
      <c r="A7" s="94" t="s">
        <v>84</v>
      </c>
      <c r="B7" s="94" t="s">
        <v>85</v>
      </c>
      <c r="C7" s="95">
        <f>C8+C9+C10</f>
        <v>13736.85</v>
      </c>
      <c r="D7" s="95">
        <f t="shared" ref="D7:S7" si="1">SUM(D8:D10)</f>
        <v>0</v>
      </c>
      <c r="E7" s="95">
        <f t="shared" si="1"/>
        <v>0</v>
      </c>
      <c r="F7" s="96">
        <f t="shared" si="1"/>
        <v>0</v>
      </c>
      <c r="G7" s="95">
        <f t="shared" si="1"/>
        <v>855.76</v>
      </c>
      <c r="H7" s="95">
        <f t="shared" si="1"/>
        <v>215.23</v>
      </c>
      <c r="I7" s="95">
        <f t="shared" si="1"/>
        <v>0</v>
      </c>
      <c r="J7" s="95">
        <f t="shared" si="1"/>
        <v>0</v>
      </c>
      <c r="K7" s="95">
        <f t="shared" si="1"/>
        <v>0</v>
      </c>
      <c r="L7" s="95">
        <f t="shared" si="1"/>
        <v>5073.170388</v>
      </c>
      <c r="M7" s="95">
        <f t="shared" si="1"/>
        <v>1122.8</v>
      </c>
      <c r="N7" s="95">
        <f t="shared" si="1"/>
        <v>2996.6</v>
      </c>
      <c r="O7" s="95">
        <f t="shared" si="1"/>
        <v>0</v>
      </c>
      <c r="P7" s="95">
        <f t="shared" si="1"/>
        <v>399.89</v>
      </c>
      <c r="Q7" s="95">
        <f t="shared" si="1"/>
        <v>11436.35</v>
      </c>
      <c r="R7" s="95">
        <f t="shared" si="1"/>
        <v>0</v>
      </c>
      <c r="S7" s="96">
        <f t="shared" si="1"/>
        <v>0</v>
      </c>
      <c r="T7" s="97">
        <f>T8</f>
        <v>35836.65039</v>
      </c>
      <c r="U7" s="98"/>
      <c r="V7" s="97">
        <f t="shared" ref="V7:X7" si="2">V8</f>
        <v>0</v>
      </c>
      <c r="W7" s="97">
        <f t="shared" si="2"/>
        <v>0</v>
      </c>
      <c r="X7" s="97">
        <f t="shared" si="2"/>
        <v>0</v>
      </c>
      <c r="Y7" s="97">
        <f t="shared" ref="Y7:Y10" si="3">+T7+V7+W7+X7</f>
        <v>35836.65039</v>
      </c>
      <c r="Z7" s="39"/>
      <c r="AA7" s="39"/>
    </row>
    <row r="8" ht="15.75" customHeight="1">
      <c r="A8" s="99">
        <v>1.0</v>
      </c>
      <c r="B8" s="93" t="s">
        <v>86</v>
      </c>
      <c r="C8" s="85">
        <v>13736.85</v>
      </c>
      <c r="D8" s="85">
        <v>0.0</v>
      </c>
      <c r="E8" s="85">
        <v>0.0</v>
      </c>
      <c r="F8" s="86">
        <v>0.0</v>
      </c>
      <c r="G8" s="100">
        <v>855.76</v>
      </c>
      <c r="H8" s="100">
        <v>215.23</v>
      </c>
      <c r="I8" s="85">
        <v>0.0</v>
      </c>
      <c r="J8" s="88">
        <v>0.0</v>
      </c>
      <c r="K8" s="88">
        <v>0.0</v>
      </c>
      <c r="L8" s="100">
        <f>177383.58*0.0286</f>
        <v>5073.170388</v>
      </c>
      <c r="M8" s="85">
        <v>1122.8</v>
      </c>
      <c r="N8" s="100">
        <v>2996.6</v>
      </c>
      <c r="O8" s="89">
        <v>0.0</v>
      </c>
      <c r="P8" s="89">
        <v>399.89</v>
      </c>
      <c r="Q8" s="89">
        <v>11436.35</v>
      </c>
      <c r="R8" s="88">
        <v>0.0</v>
      </c>
      <c r="S8" s="88">
        <v>0.0</v>
      </c>
      <c r="T8" s="101">
        <f t="shared" ref="T8:T9" si="4">SUM(C8:S8)</f>
        <v>35836.65039</v>
      </c>
      <c r="U8" s="98"/>
      <c r="V8" s="88">
        <v>0.0</v>
      </c>
      <c r="W8" s="88">
        <v>0.0</v>
      </c>
      <c r="X8" s="88">
        <v>0.0</v>
      </c>
      <c r="Y8" s="101">
        <f t="shared" si="3"/>
        <v>35836.65039</v>
      </c>
      <c r="Z8" s="39"/>
      <c r="AA8" s="39"/>
    </row>
    <row r="9" ht="15.75" customHeight="1">
      <c r="A9" s="99">
        <v>2.0</v>
      </c>
      <c r="B9" s="93" t="s">
        <v>87</v>
      </c>
      <c r="C9" s="85">
        <v>0.0</v>
      </c>
      <c r="D9" s="85">
        <v>0.0</v>
      </c>
      <c r="E9" s="85">
        <v>0.0</v>
      </c>
      <c r="F9" s="85">
        <v>0.0</v>
      </c>
      <c r="G9" s="85">
        <v>0.0</v>
      </c>
      <c r="H9" s="85">
        <v>0.0</v>
      </c>
      <c r="I9" s="85">
        <v>0.0</v>
      </c>
      <c r="J9" s="85">
        <v>0.0</v>
      </c>
      <c r="K9" s="85">
        <v>0.0</v>
      </c>
      <c r="L9" s="85">
        <v>0.0</v>
      </c>
      <c r="M9" s="85">
        <v>0.0</v>
      </c>
      <c r="N9" s="85">
        <v>0.0</v>
      </c>
      <c r="O9" s="85">
        <v>0.0</v>
      </c>
      <c r="P9" s="85">
        <v>0.0</v>
      </c>
      <c r="Q9" s="85">
        <v>0.0</v>
      </c>
      <c r="R9" s="85">
        <v>0.0</v>
      </c>
      <c r="S9" s="85">
        <v>0.0</v>
      </c>
      <c r="T9" s="101">
        <f t="shared" si="4"/>
        <v>0</v>
      </c>
      <c r="U9" s="98"/>
      <c r="V9" s="88">
        <v>0.0</v>
      </c>
      <c r="W9" s="88">
        <v>0.0</v>
      </c>
      <c r="X9" s="88">
        <v>0.0</v>
      </c>
      <c r="Y9" s="101">
        <f t="shared" si="3"/>
        <v>0</v>
      </c>
      <c r="Z9" s="39"/>
      <c r="AA9" s="39"/>
    </row>
    <row r="10" ht="15.75" customHeight="1">
      <c r="A10" s="99">
        <v>3.0</v>
      </c>
      <c r="B10" s="93" t="s">
        <v>88</v>
      </c>
      <c r="C10" s="85">
        <v>0.0</v>
      </c>
      <c r="D10" s="85">
        <v>0.0</v>
      </c>
      <c r="E10" s="85">
        <v>0.0</v>
      </c>
      <c r="F10" s="85">
        <v>0.0</v>
      </c>
      <c r="G10" s="85">
        <v>0.0</v>
      </c>
      <c r="H10" s="85">
        <v>0.0</v>
      </c>
      <c r="I10" s="85">
        <v>0.0</v>
      </c>
      <c r="J10" s="85">
        <v>0.0</v>
      </c>
      <c r="K10" s="85">
        <v>0.0</v>
      </c>
      <c r="L10" s="85">
        <v>0.0</v>
      </c>
      <c r="M10" s="85">
        <v>0.0</v>
      </c>
      <c r="N10" s="85">
        <v>0.0</v>
      </c>
      <c r="O10" s="85">
        <v>0.0</v>
      </c>
      <c r="P10" s="85">
        <v>0.0</v>
      </c>
      <c r="Q10" s="85">
        <v>0.0</v>
      </c>
      <c r="R10" s="85">
        <v>0.0</v>
      </c>
      <c r="S10" s="85">
        <v>0.0</v>
      </c>
      <c r="T10" s="88">
        <v>0.0</v>
      </c>
      <c r="U10" s="98"/>
      <c r="V10" s="88">
        <v>0.0</v>
      </c>
      <c r="W10" s="88">
        <v>0.0</v>
      </c>
      <c r="X10" s="88">
        <v>0.0</v>
      </c>
      <c r="Y10" s="101">
        <f t="shared" si="3"/>
        <v>0</v>
      </c>
      <c r="Z10" s="39"/>
      <c r="AA10" s="39"/>
    </row>
    <row r="11" ht="15.75" customHeight="1">
      <c r="A11" s="94" t="s">
        <v>89</v>
      </c>
      <c r="B11" s="94" t="s">
        <v>90</v>
      </c>
      <c r="C11" s="95">
        <f t="shared" ref="C11:S11" si="5">C12</f>
        <v>0</v>
      </c>
      <c r="D11" s="95">
        <f t="shared" si="5"/>
        <v>55.82</v>
      </c>
      <c r="E11" s="95">
        <f t="shared" si="5"/>
        <v>0</v>
      </c>
      <c r="F11" s="96">
        <f t="shared" si="5"/>
        <v>0</v>
      </c>
      <c r="G11" s="95">
        <f t="shared" si="5"/>
        <v>2700.64</v>
      </c>
      <c r="H11" s="95">
        <f t="shared" si="5"/>
        <v>84.77</v>
      </c>
      <c r="I11" s="95">
        <f t="shared" si="5"/>
        <v>0</v>
      </c>
      <c r="J11" s="95">
        <f t="shared" si="5"/>
        <v>0</v>
      </c>
      <c r="K11" s="95">
        <f t="shared" si="5"/>
        <v>0</v>
      </c>
      <c r="L11" s="95">
        <f t="shared" si="5"/>
        <v>0.974974</v>
      </c>
      <c r="M11" s="95">
        <f t="shared" si="5"/>
        <v>0</v>
      </c>
      <c r="N11" s="95">
        <f t="shared" si="5"/>
        <v>0</v>
      </c>
      <c r="O11" s="95">
        <f t="shared" si="5"/>
        <v>0</v>
      </c>
      <c r="P11" s="95">
        <f t="shared" si="5"/>
        <v>5.74</v>
      </c>
      <c r="Q11" s="95">
        <f t="shared" si="5"/>
        <v>242.1</v>
      </c>
      <c r="R11" s="95">
        <f t="shared" si="5"/>
        <v>0</v>
      </c>
      <c r="S11" s="96">
        <f t="shared" si="5"/>
        <v>0</v>
      </c>
      <c r="T11" s="97">
        <f t="shared" ref="T11:T12" si="6">SUM(C11:S11)</f>
        <v>3090.044974</v>
      </c>
      <c r="U11" s="98"/>
      <c r="V11" s="88">
        <v>0.0</v>
      </c>
      <c r="W11" s="88">
        <v>0.0</v>
      </c>
      <c r="X11" s="88">
        <v>0.0</v>
      </c>
      <c r="Y11" s="97">
        <f>+T11</f>
        <v>3090.044974</v>
      </c>
      <c r="Z11" s="39"/>
      <c r="AA11" s="39"/>
    </row>
    <row r="12" ht="15.75" customHeight="1">
      <c r="A12" s="102">
        <v>1.0</v>
      </c>
      <c r="B12" s="103" t="s">
        <v>90</v>
      </c>
      <c r="C12" s="104">
        <v>0.0</v>
      </c>
      <c r="D12" s="104">
        <v>55.82</v>
      </c>
      <c r="E12" s="104">
        <v>0.0</v>
      </c>
      <c r="F12" s="104">
        <v>0.0</v>
      </c>
      <c r="G12" s="104">
        <v>2700.64</v>
      </c>
      <c r="H12" s="104">
        <v>84.77</v>
      </c>
      <c r="I12" s="85">
        <v>0.0</v>
      </c>
      <c r="J12" s="85">
        <v>0.0</v>
      </c>
      <c r="K12" s="85">
        <v>0.0</v>
      </c>
      <c r="L12" s="104">
        <f>34.09*0.0286</f>
        <v>0.974974</v>
      </c>
      <c r="M12" s="104">
        <v>0.0</v>
      </c>
      <c r="N12" s="104">
        <v>0.0</v>
      </c>
      <c r="O12" s="104">
        <v>0.0</v>
      </c>
      <c r="P12" s="105">
        <v>5.74</v>
      </c>
      <c r="Q12" s="105">
        <v>242.1</v>
      </c>
      <c r="R12" s="85">
        <v>0.0</v>
      </c>
      <c r="S12" s="85">
        <v>0.0</v>
      </c>
      <c r="T12" s="101">
        <f t="shared" si="6"/>
        <v>3090.044974</v>
      </c>
      <c r="U12" s="98"/>
      <c r="V12" s="88">
        <v>0.0</v>
      </c>
      <c r="W12" s="88">
        <v>0.0</v>
      </c>
      <c r="X12" s="88">
        <v>0.0</v>
      </c>
      <c r="Y12" s="101">
        <f>+T12+V12+W12+X12</f>
        <v>3090.044974</v>
      </c>
      <c r="Z12" s="39"/>
      <c r="AA12" s="39"/>
    </row>
    <row r="13" ht="15.75" customHeight="1">
      <c r="A13" s="106" t="s">
        <v>91</v>
      </c>
      <c r="B13" s="60"/>
      <c r="C13" s="107">
        <f t="shared" ref="C13:S13" si="7">C7+C12</f>
        <v>13736.85</v>
      </c>
      <c r="D13" s="107">
        <f t="shared" si="7"/>
        <v>55.82</v>
      </c>
      <c r="E13" s="107">
        <f t="shared" si="7"/>
        <v>0</v>
      </c>
      <c r="F13" s="107">
        <f t="shared" si="7"/>
        <v>0</v>
      </c>
      <c r="G13" s="107">
        <f t="shared" si="7"/>
        <v>3556.4</v>
      </c>
      <c r="H13" s="107">
        <f t="shared" si="7"/>
        <v>300</v>
      </c>
      <c r="I13" s="107">
        <f t="shared" si="7"/>
        <v>0</v>
      </c>
      <c r="J13" s="107">
        <f t="shared" si="7"/>
        <v>0</v>
      </c>
      <c r="K13" s="107">
        <f t="shared" si="7"/>
        <v>0</v>
      </c>
      <c r="L13" s="107">
        <f t="shared" si="7"/>
        <v>5074.145362</v>
      </c>
      <c r="M13" s="107">
        <f t="shared" si="7"/>
        <v>1122.8</v>
      </c>
      <c r="N13" s="107">
        <f t="shared" si="7"/>
        <v>2996.6</v>
      </c>
      <c r="O13" s="107">
        <f t="shared" si="7"/>
        <v>0</v>
      </c>
      <c r="P13" s="107">
        <f t="shared" si="7"/>
        <v>405.63</v>
      </c>
      <c r="Q13" s="107">
        <f t="shared" si="7"/>
        <v>11678.45</v>
      </c>
      <c r="R13" s="107">
        <f t="shared" si="7"/>
        <v>0</v>
      </c>
      <c r="S13" s="107">
        <f t="shared" si="7"/>
        <v>0</v>
      </c>
      <c r="T13" s="108">
        <f>T11+T7</f>
        <v>38926.69536</v>
      </c>
      <c r="U13" s="98"/>
      <c r="V13" s="108">
        <f t="shared" ref="V13:Y13" si="8">V11+V7</f>
        <v>0</v>
      </c>
      <c r="W13" s="108">
        <f t="shared" si="8"/>
        <v>0</v>
      </c>
      <c r="X13" s="108">
        <f t="shared" si="8"/>
        <v>0</v>
      </c>
      <c r="Y13" s="108">
        <f t="shared" si="8"/>
        <v>38926.69536</v>
      </c>
      <c r="Z13" s="39"/>
      <c r="AA13" s="39"/>
    </row>
    <row r="14" ht="15.75" customHeight="1">
      <c r="A14" s="109"/>
      <c r="B14" s="109"/>
      <c r="C14" s="110"/>
      <c r="D14" s="110"/>
      <c r="E14" s="110"/>
      <c r="F14" s="111"/>
      <c r="G14" s="110"/>
      <c r="H14" s="110"/>
      <c r="I14" s="110"/>
      <c r="J14" s="112"/>
      <c r="K14" s="113"/>
      <c r="L14" s="110"/>
      <c r="M14" s="110"/>
      <c r="N14" s="110"/>
      <c r="O14" s="113"/>
      <c r="P14" s="113"/>
      <c r="Q14" s="113"/>
      <c r="R14" s="113"/>
      <c r="S14" s="114"/>
      <c r="T14" s="112"/>
      <c r="U14" s="115"/>
      <c r="V14" s="110"/>
      <c r="W14" s="110"/>
      <c r="X14" s="110"/>
      <c r="Y14" s="112"/>
      <c r="Z14" s="39"/>
      <c r="AA14" s="39"/>
    </row>
    <row r="15" ht="15.75" customHeight="1">
      <c r="A15" s="116" t="s">
        <v>92</v>
      </c>
      <c r="B15" s="117"/>
      <c r="C15" s="118"/>
      <c r="D15" s="118"/>
      <c r="E15" s="118"/>
      <c r="F15" s="119"/>
      <c r="G15" s="118"/>
      <c r="H15" s="118"/>
      <c r="I15" s="118"/>
      <c r="J15" s="120"/>
      <c r="K15" s="121"/>
      <c r="L15" s="118"/>
      <c r="M15" s="118"/>
      <c r="N15" s="118"/>
      <c r="O15" s="121"/>
      <c r="P15" s="121"/>
      <c r="Q15" s="121"/>
      <c r="R15" s="121"/>
      <c r="S15" s="122"/>
      <c r="T15" s="120"/>
      <c r="U15" s="115"/>
      <c r="V15" s="118"/>
      <c r="W15" s="118"/>
      <c r="X15" s="118"/>
      <c r="Y15" s="120"/>
      <c r="Z15" s="39"/>
      <c r="AA15" s="39"/>
    </row>
    <row r="16" ht="15.75" customHeight="1">
      <c r="A16" s="123" t="s">
        <v>82</v>
      </c>
      <c r="B16" s="123" t="s">
        <v>93</v>
      </c>
      <c r="C16" s="95">
        <f t="shared" ref="C16:F16" si="9">C17</f>
        <v>-6263.15</v>
      </c>
      <c r="D16" s="95">
        <f t="shared" si="9"/>
        <v>-13969.26</v>
      </c>
      <c r="E16" s="95">
        <f t="shared" si="9"/>
        <v>-3195.68</v>
      </c>
      <c r="F16" s="96">
        <f t="shared" si="9"/>
        <v>-3360</v>
      </c>
      <c r="G16" s="95">
        <v>-16162.91</v>
      </c>
      <c r="H16" s="95">
        <f t="shared" ref="H16:S16" si="10">H17</f>
        <v>0</v>
      </c>
      <c r="I16" s="95">
        <f t="shared" si="10"/>
        <v>-255.56</v>
      </c>
      <c r="J16" s="124">
        <f t="shared" si="10"/>
        <v>-200</v>
      </c>
      <c r="K16" s="95">
        <f t="shared" si="10"/>
        <v>-1630</v>
      </c>
      <c r="L16" s="95">
        <f t="shared" si="10"/>
        <v>-131.87</v>
      </c>
      <c r="M16" s="95">
        <f t="shared" si="10"/>
        <v>-292.17</v>
      </c>
      <c r="N16" s="95">
        <f t="shared" si="10"/>
        <v>-1027.11</v>
      </c>
      <c r="O16" s="95">
        <f t="shared" si="10"/>
        <v>-1500</v>
      </c>
      <c r="P16" s="95">
        <f t="shared" si="10"/>
        <v>-94.37</v>
      </c>
      <c r="Q16" s="95">
        <f t="shared" si="10"/>
        <v>-7492.42</v>
      </c>
      <c r="R16" s="95">
        <f t="shared" si="10"/>
        <v>-474.32</v>
      </c>
      <c r="S16" s="96">
        <f t="shared" si="10"/>
        <v>-1500</v>
      </c>
      <c r="T16" s="97">
        <f>+T17</f>
        <v>-57548.82</v>
      </c>
      <c r="U16" s="125"/>
      <c r="V16" s="95">
        <f t="shared" ref="V16:X16" si="11">V17</f>
        <v>-1341.46</v>
      </c>
      <c r="W16" s="95">
        <f t="shared" si="11"/>
        <v>-822.03</v>
      </c>
      <c r="X16" s="95">
        <f t="shared" si="11"/>
        <v>-3185.41</v>
      </c>
      <c r="Y16" s="97">
        <f>+Y17</f>
        <v>-62897.72</v>
      </c>
      <c r="Z16" s="39"/>
      <c r="AA16" s="39"/>
    </row>
    <row r="17" ht="15.75" customHeight="1">
      <c r="A17" s="126" t="s">
        <v>94</v>
      </c>
      <c r="B17" s="126" t="s">
        <v>95</v>
      </c>
      <c r="C17" s="127">
        <v>-6263.15</v>
      </c>
      <c r="D17" s="127">
        <v>-13969.26</v>
      </c>
      <c r="E17" s="127">
        <v>-3195.68</v>
      </c>
      <c r="F17" s="127">
        <v>-3360.0</v>
      </c>
      <c r="G17" s="127">
        <v>-16162.91</v>
      </c>
      <c r="H17" s="127">
        <v>0.0</v>
      </c>
      <c r="I17" s="127">
        <v>-255.56</v>
      </c>
      <c r="J17" s="127">
        <v>-200.0</v>
      </c>
      <c r="K17" s="127">
        <v>-1630.0</v>
      </c>
      <c r="L17" s="127">
        <v>-131.87</v>
      </c>
      <c r="M17" s="127">
        <v>-292.17</v>
      </c>
      <c r="N17" s="127">
        <v>-1027.11</v>
      </c>
      <c r="O17" s="127">
        <v>-1500.0</v>
      </c>
      <c r="P17" s="127">
        <v>-94.37</v>
      </c>
      <c r="Q17" s="127">
        <v>-7492.42</v>
      </c>
      <c r="R17" s="127">
        <v>-474.32</v>
      </c>
      <c r="S17" s="127">
        <v>-1500.0</v>
      </c>
      <c r="T17" s="127">
        <v>-57548.82</v>
      </c>
      <c r="U17" s="125"/>
      <c r="V17" s="127">
        <v>-1341.46</v>
      </c>
      <c r="W17" s="127">
        <v>-822.03</v>
      </c>
      <c r="X17" s="127">
        <v>-3185.41</v>
      </c>
      <c r="Y17" s="127">
        <v>-62897.72</v>
      </c>
      <c r="Z17" s="39"/>
      <c r="AA17" s="39"/>
    </row>
    <row r="18" ht="15.75" customHeight="1">
      <c r="A18" s="123" t="s">
        <v>96</v>
      </c>
      <c r="B18" s="123" t="s">
        <v>97</v>
      </c>
      <c r="C18" s="95">
        <f>C19+C20+C21</f>
        <v>0</v>
      </c>
      <c r="D18" s="95">
        <f t="shared" ref="D18:F18" si="12">SUM(D19:D21)</f>
        <v>0</v>
      </c>
      <c r="E18" s="95">
        <f t="shared" si="12"/>
        <v>0</v>
      </c>
      <c r="F18" s="96">
        <f t="shared" si="12"/>
        <v>0</v>
      </c>
      <c r="G18" s="95">
        <v>0.0</v>
      </c>
      <c r="H18" s="95">
        <f t="shared" ref="H18:S18" si="13">SUM(H19:H21)</f>
        <v>0</v>
      </c>
      <c r="I18" s="95">
        <f t="shared" si="13"/>
        <v>0</v>
      </c>
      <c r="J18" s="95">
        <f t="shared" si="13"/>
        <v>0</v>
      </c>
      <c r="K18" s="95">
        <f t="shared" si="13"/>
        <v>0</v>
      </c>
      <c r="L18" s="95">
        <f t="shared" si="13"/>
        <v>0</v>
      </c>
      <c r="M18" s="95">
        <f t="shared" si="13"/>
        <v>0</v>
      </c>
      <c r="N18" s="95">
        <f t="shared" si="13"/>
        <v>0</v>
      </c>
      <c r="O18" s="95">
        <f t="shared" si="13"/>
        <v>0</v>
      </c>
      <c r="P18" s="95">
        <f t="shared" si="13"/>
        <v>0</v>
      </c>
      <c r="Q18" s="95">
        <f t="shared" si="13"/>
        <v>0</v>
      </c>
      <c r="R18" s="95">
        <f t="shared" si="13"/>
        <v>0</v>
      </c>
      <c r="S18" s="96">
        <f t="shared" si="13"/>
        <v>0</v>
      </c>
      <c r="T18" s="97">
        <f>SUM(C18:S18)</f>
        <v>0</v>
      </c>
      <c r="U18" s="128"/>
      <c r="V18" s="97">
        <f t="shared" ref="V18:Y18" si="14">SUM(E18:U18)</f>
        <v>0</v>
      </c>
      <c r="W18" s="97">
        <f t="shared" si="14"/>
        <v>0</v>
      </c>
      <c r="X18" s="97">
        <f t="shared" si="14"/>
        <v>0</v>
      </c>
      <c r="Y18" s="97">
        <f t="shared" si="14"/>
        <v>0</v>
      </c>
      <c r="Z18" s="39"/>
      <c r="AA18" s="39"/>
    </row>
    <row r="19" ht="15.75" customHeight="1">
      <c r="A19" s="129">
        <v>1.0</v>
      </c>
      <c r="B19" s="126" t="s">
        <v>98</v>
      </c>
      <c r="C19" s="85">
        <v>0.0</v>
      </c>
      <c r="D19" s="85">
        <v>0.0</v>
      </c>
      <c r="E19" s="85">
        <v>0.0</v>
      </c>
      <c r="F19" s="85">
        <v>0.0</v>
      </c>
      <c r="G19" s="85">
        <v>0.0</v>
      </c>
      <c r="H19" s="85">
        <v>0.0</v>
      </c>
      <c r="I19" s="85">
        <v>0.0</v>
      </c>
      <c r="J19" s="85">
        <v>0.0</v>
      </c>
      <c r="K19" s="85">
        <v>0.0</v>
      </c>
      <c r="L19" s="85">
        <v>0.0</v>
      </c>
      <c r="M19" s="85">
        <v>0.0</v>
      </c>
      <c r="N19" s="85">
        <v>0.0</v>
      </c>
      <c r="O19" s="85">
        <v>0.0</v>
      </c>
      <c r="P19" s="85">
        <v>0.0</v>
      </c>
      <c r="Q19" s="85">
        <v>0.0</v>
      </c>
      <c r="R19" s="85">
        <v>0.0</v>
      </c>
      <c r="S19" s="85">
        <v>0.0</v>
      </c>
      <c r="T19" s="88">
        <v>0.0</v>
      </c>
      <c r="U19" s="98"/>
      <c r="V19" s="85">
        <v>0.0</v>
      </c>
      <c r="W19" s="85">
        <v>0.0</v>
      </c>
      <c r="X19" s="85">
        <v>0.0</v>
      </c>
      <c r="Y19" s="88">
        <v>0.0</v>
      </c>
      <c r="Z19" s="39"/>
      <c r="AA19" s="39"/>
    </row>
    <row r="20" ht="15.75" customHeight="1">
      <c r="A20" s="129">
        <v>2.0</v>
      </c>
      <c r="B20" s="126" t="s">
        <v>99</v>
      </c>
      <c r="C20" s="85">
        <v>0.0</v>
      </c>
      <c r="D20" s="85">
        <v>0.0</v>
      </c>
      <c r="E20" s="85">
        <v>0.0</v>
      </c>
      <c r="F20" s="85">
        <v>0.0</v>
      </c>
      <c r="G20" s="85">
        <v>0.0</v>
      </c>
      <c r="H20" s="85">
        <v>0.0</v>
      </c>
      <c r="I20" s="85">
        <v>0.0</v>
      </c>
      <c r="J20" s="85">
        <v>0.0</v>
      </c>
      <c r="K20" s="85">
        <v>0.0</v>
      </c>
      <c r="L20" s="85">
        <v>0.0</v>
      </c>
      <c r="M20" s="85">
        <v>0.0</v>
      </c>
      <c r="N20" s="85">
        <v>0.0</v>
      </c>
      <c r="O20" s="85">
        <v>0.0</v>
      </c>
      <c r="P20" s="85">
        <v>0.0</v>
      </c>
      <c r="Q20" s="85">
        <v>0.0</v>
      </c>
      <c r="R20" s="85">
        <v>0.0</v>
      </c>
      <c r="S20" s="85">
        <v>0.0</v>
      </c>
      <c r="T20" s="88">
        <v>0.0</v>
      </c>
      <c r="U20" s="98"/>
      <c r="V20" s="85">
        <v>0.0</v>
      </c>
      <c r="W20" s="85">
        <v>0.0</v>
      </c>
      <c r="X20" s="85">
        <v>0.0</v>
      </c>
      <c r="Y20" s="88">
        <v>0.0</v>
      </c>
      <c r="Z20" s="39"/>
      <c r="AA20" s="39"/>
    </row>
    <row r="21" ht="15.75" customHeight="1">
      <c r="A21" s="129">
        <v>3.0</v>
      </c>
      <c r="B21" s="126" t="s">
        <v>100</v>
      </c>
      <c r="C21" s="85">
        <v>0.0</v>
      </c>
      <c r="D21" s="85">
        <v>0.0</v>
      </c>
      <c r="E21" s="85">
        <v>0.0</v>
      </c>
      <c r="F21" s="85">
        <v>0.0</v>
      </c>
      <c r="G21" s="85">
        <v>0.0</v>
      </c>
      <c r="H21" s="85">
        <v>0.0</v>
      </c>
      <c r="I21" s="85">
        <v>0.0</v>
      </c>
      <c r="J21" s="85">
        <v>0.0</v>
      </c>
      <c r="K21" s="85">
        <v>0.0</v>
      </c>
      <c r="L21" s="85">
        <v>0.0</v>
      </c>
      <c r="M21" s="85">
        <v>0.0</v>
      </c>
      <c r="N21" s="85">
        <v>0.0</v>
      </c>
      <c r="O21" s="85">
        <v>0.0</v>
      </c>
      <c r="P21" s="85">
        <v>0.0</v>
      </c>
      <c r="Q21" s="85">
        <v>0.0</v>
      </c>
      <c r="R21" s="85">
        <v>0.0</v>
      </c>
      <c r="S21" s="85">
        <v>0.0</v>
      </c>
      <c r="T21" s="88">
        <v>0.0</v>
      </c>
      <c r="U21" s="98"/>
      <c r="V21" s="85">
        <v>0.0</v>
      </c>
      <c r="W21" s="85">
        <v>0.0</v>
      </c>
      <c r="X21" s="85">
        <v>0.0</v>
      </c>
      <c r="Y21" s="88">
        <v>0.0</v>
      </c>
      <c r="Z21" s="39"/>
      <c r="AA21" s="39"/>
    </row>
    <row r="22" ht="15.75" customHeight="1">
      <c r="A22" s="123" t="s">
        <v>101</v>
      </c>
      <c r="B22" s="123" t="s">
        <v>102</v>
      </c>
      <c r="C22" s="95">
        <f t="shared" ref="C22:Q22" si="15">C23+C26</f>
        <v>20000</v>
      </c>
      <c r="D22" s="95">
        <f t="shared" si="15"/>
        <v>14025.08</v>
      </c>
      <c r="E22" s="95">
        <f t="shared" si="15"/>
        <v>3195.68</v>
      </c>
      <c r="F22" s="96">
        <f t="shared" si="15"/>
        <v>3360</v>
      </c>
      <c r="G22" s="95">
        <f t="shared" si="15"/>
        <v>19719.31</v>
      </c>
      <c r="H22" s="95">
        <f t="shared" si="15"/>
        <v>300</v>
      </c>
      <c r="I22" s="95">
        <f t="shared" si="15"/>
        <v>255.56</v>
      </c>
      <c r="J22" s="124">
        <f t="shared" si="15"/>
        <v>200</v>
      </c>
      <c r="K22" s="95">
        <f t="shared" si="15"/>
        <v>1630</v>
      </c>
      <c r="L22" s="95">
        <f t="shared" si="15"/>
        <v>5206.02</v>
      </c>
      <c r="M22" s="95">
        <f t="shared" si="15"/>
        <v>1414.97</v>
      </c>
      <c r="N22" s="95">
        <f t="shared" si="15"/>
        <v>4023.71</v>
      </c>
      <c r="O22" s="95">
        <f t="shared" si="15"/>
        <v>1500</v>
      </c>
      <c r="P22" s="95">
        <f t="shared" si="15"/>
        <v>500</v>
      </c>
      <c r="Q22" s="95">
        <f t="shared" si="15"/>
        <v>19170.87</v>
      </c>
      <c r="R22" s="95">
        <f>SUM(R23+R24)</f>
        <v>474.32</v>
      </c>
      <c r="S22" s="96">
        <f t="shared" ref="S22:T22" si="16">S23+S26</f>
        <v>1500</v>
      </c>
      <c r="T22" s="124">
        <f t="shared" si="16"/>
        <v>96475.52</v>
      </c>
      <c r="U22" s="98"/>
      <c r="V22" s="95">
        <f t="shared" ref="V22:X22" si="17">SUM(V23+V24)</f>
        <v>1341.46</v>
      </c>
      <c r="W22" s="95">
        <f t="shared" si="17"/>
        <v>822.03</v>
      </c>
      <c r="X22" s="95">
        <f t="shared" si="17"/>
        <v>3185.41</v>
      </c>
      <c r="Y22" s="124">
        <f>Y23+Y26</f>
        <v>101824.42</v>
      </c>
      <c r="Z22" s="39"/>
      <c r="AA22" s="39"/>
    </row>
    <row r="23" ht="15.75" customHeight="1">
      <c r="A23" s="130" t="s">
        <v>84</v>
      </c>
      <c r="B23" s="130" t="s">
        <v>103</v>
      </c>
      <c r="C23" s="95">
        <f>C24+C25</f>
        <v>20000</v>
      </c>
      <c r="D23" s="95">
        <f t="shared" ref="D23:F23" si="18">SUM(D24+D25)</f>
        <v>14000</v>
      </c>
      <c r="E23" s="95">
        <f t="shared" si="18"/>
        <v>3195.68</v>
      </c>
      <c r="F23" s="96">
        <f t="shared" si="18"/>
        <v>3360</v>
      </c>
      <c r="G23" s="95">
        <f>G24+G25</f>
        <v>19719.31</v>
      </c>
      <c r="H23" s="95">
        <f t="shared" ref="H23:S23" si="19">SUM(H24+H25)</f>
        <v>300</v>
      </c>
      <c r="I23" s="95">
        <f t="shared" si="19"/>
        <v>255.56</v>
      </c>
      <c r="J23" s="95">
        <f t="shared" si="19"/>
        <v>200</v>
      </c>
      <c r="K23" s="95">
        <f t="shared" si="19"/>
        <v>1630</v>
      </c>
      <c r="L23" s="95">
        <f t="shared" si="19"/>
        <v>5206.11</v>
      </c>
      <c r="M23" s="95">
        <f t="shared" si="19"/>
        <v>1415.3</v>
      </c>
      <c r="N23" s="95">
        <f t="shared" si="19"/>
        <v>4023.71</v>
      </c>
      <c r="O23" s="95">
        <f t="shared" si="19"/>
        <v>1500</v>
      </c>
      <c r="P23" s="95">
        <f t="shared" si="19"/>
        <v>500</v>
      </c>
      <c r="Q23" s="95">
        <f t="shared" si="19"/>
        <v>19170.87</v>
      </c>
      <c r="R23" s="95">
        <f t="shared" si="19"/>
        <v>474.32</v>
      </c>
      <c r="S23" s="96">
        <f t="shared" si="19"/>
        <v>1500</v>
      </c>
      <c r="T23" s="88">
        <f>SUM(C23:S23)</f>
        <v>96450.86</v>
      </c>
      <c r="U23" s="98"/>
      <c r="V23" s="95">
        <f t="shared" ref="V23:X23" si="20">SUM(V24+V25)</f>
        <v>1341.46</v>
      </c>
      <c r="W23" s="95">
        <f t="shared" si="20"/>
        <v>822.03</v>
      </c>
      <c r="X23" s="95">
        <f t="shared" si="20"/>
        <v>3185.41</v>
      </c>
      <c r="Y23" s="101">
        <f>+T23+V23+W23+X23</f>
        <v>101799.76</v>
      </c>
      <c r="Z23" s="39"/>
      <c r="AA23" s="39"/>
    </row>
    <row r="24" ht="15.75" customHeight="1">
      <c r="A24" s="129">
        <v>1.0</v>
      </c>
      <c r="B24" s="126" t="s">
        <v>98</v>
      </c>
      <c r="C24" s="85">
        <v>0.0</v>
      </c>
      <c r="D24" s="85">
        <v>0.0</v>
      </c>
      <c r="E24" s="85">
        <v>0.0</v>
      </c>
      <c r="F24" s="85">
        <v>0.0</v>
      </c>
      <c r="G24" s="85">
        <v>0.0</v>
      </c>
      <c r="H24" s="85">
        <v>0.0</v>
      </c>
      <c r="I24" s="85">
        <v>0.0</v>
      </c>
      <c r="J24" s="85">
        <v>0.0</v>
      </c>
      <c r="K24" s="85">
        <v>0.0</v>
      </c>
      <c r="L24" s="85">
        <v>0.0</v>
      </c>
      <c r="M24" s="85">
        <v>0.0</v>
      </c>
      <c r="N24" s="85">
        <v>0.0</v>
      </c>
      <c r="O24" s="85">
        <v>0.0</v>
      </c>
      <c r="P24" s="85">
        <v>0.0</v>
      </c>
      <c r="Q24" s="85">
        <v>0.0</v>
      </c>
      <c r="R24" s="85">
        <v>0.0</v>
      </c>
      <c r="S24" s="85">
        <v>0.0</v>
      </c>
      <c r="T24" s="88">
        <v>0.0</v>
      </c>
      <c r="U24" s="98"/>
      <c r="V24" s="85">
        <v>0.0</v>
      </c>
      <c r="W24" s="85">
        <v>0.0</v>
      </c>
      <c r="X24" s="85">
        <v>0.0</v>
      </c>
      <c r="Y24" s="88">
        <v>0.0</v>
      </c>
      <c r="Z24" s="39"/>
      <c r="AA24" s="39"/>
    </row>
    <row r="25" ht="15.75" customHeight="1">
      <c r="A25" s="129">
        <v>2.0</v>
      </c>
      <c r="B25" s="126" t="s">
        <v>104</v>
      </c>
      <c r="C25" s="100">
        <v>20000.0</v>
      </c>
      <c r="D25" s="100">
        <v>14000.0</v>
      </c>
      <c r="E25" s="100">
        <f>3195.68</f>
        <v>3195.68</v>
      </c>
      <c r="F25" s="86">
        <v>3360.0</v>
      </c>
      <c r="G25" s="89">
        <v>19719.31</v>
      </c>
      <c r="H25" s="85">
        <v>300.0</v>
      </c>
      <c r="I25" s="85">
        <f>255.56</f>
        <v>255.56</v>
      </c>
      <c r="J25" s="88">
        <v>200.0</v>
      </c>
      <c r="K25" s="89">
        <v>1630.0</v>
      </c>
      <c r="L25" s="85">
        <v>5206.11</v>
      </c>
      <c r="M25" s="85">
        <v>1415.3</v>
      </c>
      <c r="N25" s="86">
        <v>4023.71</v>
      </c>
      <c r="O25" s="89">
        <v>1500.0</v>
      </c>
      <c r="P25" s="89">
        <v>500.0</v>
      </c>
      <c r="Q25" s="89">
        <v>19170.87</v>
      </c>
      <c r="R25" s="89">
        <v>474.32</v>
      </c>
      <c r="S25" s="90">
        <v>1500.0</v>
      </c>
      <c r="T25" s="88">
        <f>+SUM(C25:S25)</f>
        <v>96450.86</v>
      </c>
      <c r="U25" s="125"/>
      <c r="V25" s="100">
        <v>1341.46</v>
      </c>
      <c r="W25" s="100">
        <v>822.03</v>
      </c>
      <c r="X25" s="100">
        <v>3185.41</v>
      </c>
      <c r="Y25" s="101">
        <f>+T25+V25+W25+X25</f>
        <v>101799.76</v>
      </c>
      <c r="Z25" s="39"/>
      <c r="AA25" s="39"/>
    </row>
    <row r="26" ht="15.75" customHeight="1">
      <c r="A26" s="126"/>
      <c r="B26" s="130" t="s">
        <v>105</v>
      </c>
      <c r="C26" s="95">
        <f t="shared" ref="C26:T26" si="21">C27++C28+C29+C30</f>
        <v>0</v>
      </c>
      <c r="D26" s="95">
        <f t="shared" si="21"/>
        <v>25.08</v>
      </c>
      <c r="E26" s="95">
        <f t="shared" si="21"/>
        <v>0</v>
      </c>
      <c r="F26" s="95">
        <f t="shared" si="21"/>
        <v>0</v>
      </c>
      <c r="G26" s="95">
        <f t="shared" si="21"/>
        <v>0</v>
      </c>
      <c r="H26" s="95">
        <f t="shared" si="21"/>
        <v>0</v>
      </c>
      <c r="I26" s="95">
        <f t="shared" si="21"/>
        <v>0</v>
      </c>
      <c r="J26" s="95">
        <f t="shared" si="21"/>
        <v>0</v>
      </c>
      <c r="K26" s="95">
        <f t="shared" si="21"/>
        <v>0</v>
      </c>
      <c r="L26" s="95">
        <f t="shared" si="21"/>
        <v>-0.09</v>
      </c>
      <c r="M26" s="95">
        <f t="shared" si="21"/>
        <v>-0.33</v>
      </c>
      <c r="N26" s="95">
        <f t="shared" si="21"/>
        <v>0</v>
      </c>
      <c r="O26" s="95">
        <f t="shared" si="21"/>
        <v>0</v>
      </c>
      <c r="P26" s="95">
        <f t="shared" si="21"/>
        <v>0</v>
      </c>
      <c r="Q26" s="95">
        <f t="shared" si="21"/>
        <v>0</v>
      </c>
      <c r="R26" s="95">
        <f t="shared" si="21"/>
        <v>0</v>
      </c>
      <c r="S26" s="95">
        <f t="shared" si="21"/>
        <v>0</v>
      </c>
      <c r="T26" s="124">
        <f t="shared" si="21"/>
        <v>24.66</v>
      </c>
      <c r="U26" s="125"/>
      <c r="V26" s="95">
        <f t="shared" ref="V26:Y26" si="22">V27++V28+V29+V30</f>
        <v>0</v>
      </c>
      <c r="W26" s="95">
        <f t="shared" si="22"/>
        <v>0</v>
      </c>
      <c r="X26" s="95">
        <f t="shared" si="22"/>
        <v>0</v>
      </c>
      <c r="Y26" s="124">
        <f t="shared" si="22"/>
        <v>24.66</v>
      </c>
      <c r="Z26" s="39"/>
      <c r="AA26" s="39"/>
    </row>
    <row r="27" ht="15.75" customHeight="1">
      <c r="A27" s="129">
        <v>1.0</v>
      </c>
      <c r="B27" s="126" t="s">
        <v>106</v>
      </c>
      <c r="C27" s="100">
        <v>0.0</v>
      </c>
      <c r="D27" s="100">
        <v>21.9</v>
      </c>
      <c r="E27" s="85">
        <v>0.0</v>
      </c>
      <c r="F27" s="85">
        <v>0.0</v>
      </c>
      <c r="G27" s="85">
        <v>0.0</v>
      </c>
      <c r="H27" s="85">
        <v>0.0</v>
      </c>
      <c r="I27" s="85">
        <v>0.0</v>
      </c>
      <c r="J27" s="85">
        <v>0.0</v>
      </c>
      <c r="K27" s="85">
        <v>0.0</v>
      </c>
      <c r="L27" s="85">
        <v>0.0</v>
      </c>
      <c r="M27" s="85">
        <v>0.08</v>
      </c>
      <c r="N27" s="85">
        <v>0.0</v>
      </c>
      <c r="O27" s="85">
        <v>0.0</v>
      </c>
      <c r="P27" s="85">
        <v>0.0</v>
      </c>
      <c r="Q27" s="85">
        <v>0.0</v>
      </c>
      <c r="R27" s="85">
        <v>0.0</v>
      </c>
      <c r="S27" s="85">
        <v>0.0</v>
      </c>
      <c r="T27" s="88">
        <f>SUM(C27:S27)</f>
        <v>21.98</v>
      </c>
      <c r="U27" s="98"/>
      <c r="V27" s="85">
        <v>0.0</v>
      </c>
      <c r="W27" s="85">
        <v>0.0</v>
      </c>
      <c r="X27" s="85">
        <v>0.0</v>
      </c>
      <c r="Y27" s="101">
        <f t="shared" ref="Y27:Y30" si="23">+T27+V27+W27+X27</f>
        <v>21.98</v>
      </c>
      <c r="Z27" s="131"/>
      <c r="AA27" s="39"/>
    </row>
    <row r="28" ht="15.75" customHeight="1">
      <c r="A28" s="129">
        <v>3.0</v>
      </c>
      <c r="B28" s="126" t="s">
        <v>107</v>
      </c>
      <c r="C28" s="85">
        <v>0.0</v>
      </c>
      <c r="D28" s="85">
        <v>0.0</v>
      </c>
      <c r="E28" s="85">
        <v>0.0</v>
      </c>
      <c r="F28" s="85">
        <v>0.0</v>
      </c>
      <c r="G28" s="85">
        <v>0.0</v>
      </c>
      <c r="H28" s="85">
        <v>0.0</v>
      </c>
      <c r="I28" s="85">
        <v>0.0</v>
      </c>
      <c r="J28" s="85">
        <v>0.0</v>
      </c>
      <c r="K28" s="85">
        <v>0.0</v>
      </c>
      <c r="L28" s="85">
        <v>0.0</v>
      </c>
      <c r="M28" s="85">
        <v>0.0</v>
      </c>
      <c r="N28" s="85">
        <v>0.0</v>
      </c>
      <c r="O28" s="85">
        <v>0.0</v>
      </c>
      <c r="P28" s="85">
        <v>0.0</v>
      </c>
      <c r="Q28" s="85">
        <v>0.0</v>
      </c>
      <c r="R28" s="85">
        <v>0.0</v>
      </c>
      <c r="S28" s="85">
        <v>0.0</v>
      </c>
      <c r="T28" s="88">
        <v>0.0</v>
      </c>
      <c r="U28" s="98"/>
      <c r="V28" s="85">
        <v>0.0</v>
      </c>
      <c r="W28" s="85">
        <v>0.0</v>
      </c>
      <c r="X28" s="85">
        <v>0.0</v>
      </c>
      <c r="Y28" s="101">
        <f t="shared" si="23"/>
        <v>0</v>
      </c>
      <c r="Z28" s="39"/>
      <c r="AA28" s="131"/>
    </row>
    <row r="29" ht="15.75" customHeight="1">
      <c r="A29" s="129">
        <v>4.0</v>
      </c>
      <c r="B29" s="126" t="s">
        <v>108</v>
      </c>
      <c r="C29" s="85">
        <v>0.0</v>
      </c>
      <c r="D29" s="85">
        <v>0.0</v>
      </c>
      <c r="E29" s="85">
        <v>0.0</v>
      </c>
      <c r="F29" s="85">
        <v>0.0</v>
      </c>
      <c r="G29" s="85">
        <v>0.0</v>
      </c>
      <c r="H29" s="85">
        <v>0.0</v>
      </c>
      <c r="I29" s="85">
        <v>0.0</v>
      </c>
      <c r="J29" s="85">
        <v>0.0</v>
      </c>
      <c r="K29" s="85">
        <v>0.0</v>
      </c>
      <c r="L29" s="85">
        <v>0.0</v>
      </c>
      <c r="M29" s="85">
        <v>0.0</v>
      </c>
      <c r="N29" s="85">
        <v>0.0</v>
      </c>
      <c r="O29" s="85">
        <v>0.0</v>
      </c>
      <c r="P29" s="85">
        <v>0.0</v>
      </c>
      <c r="Q29" s="85">
        <v>0.0</v>
      </c>
      <c r="R29" s="85">
        <v>0.0</v>
      </c>
      <c r="S29" s="85">
        <v>0.0</v>
      </c>
      <c r="T29" s="88">
        <v>0.0</v>
      </c>
      <c r="U29" s="98"/>
      <c r="V29" s="85">
        <v>0.0</v>
      </c>
      <c r="W29" s="85">
        <v>0.0</v>
      </c>
      <c r="X29" s="85">
        <v>0.0</v>
      </c>
      <c r="Y29" s="101">
        <f t="shared" si="23"/>
        <v>0</v>
      </c>
      <c r="Z29" s="39"/>
      <c r="AA29" s="131"/>
    </row>
    <row r="30" ht="15.75" customHeight="1">
      <c r="A30" s="132">
        <v>5.0</v>
      </c>
      <c r="B30" s="133" t="s">
        <v>109</v>
      </c>
      <c r="C30" s="104">
        <v>0.0</v>
      </c>
      <c r="D30" s="104">
        <v>3.18</v>
      </c>
      <c r="E30" s="134">
        <v>0.0</v>
      </c>
      <c r="F30" s="135">
        <v>0.0</v>
      </c>
      <c r="G30" s="134">
        <v>0.0</v>
      </c>
      <c r="H30" s="85">
        <v>0.0</v>
      </c>
      <c r="I30" s="85">
        <v>0.0</v>
      </c>
      <c r="J30" s="85">
        <v>0.0</v>
      </c>
      <c r="K30" s="85">
        <v>0.0</v>
      </c>
      <c r="L30" s="134">
        <v>-0.09</v>
      </c>
      <c r="M30" s="134">
        <v>-0.41</v>
      </c>
      <c r="N30" s="85">
        <v>0.0</v>
      </c>
      <c r="O30" s="85">
        <v>0.0</v>
      </c>
      <c r="P30" s="85">
        <v>0.0</v>
      </c>
      <c r="Q30" s="85">
        <v>0.0</v>
      </c>
      <c r="R30" s="85">
        <v>0.0</v>
      </c>
      <c r="S30" s="85">
        <v>0.0</v>
      </c>
      <c r="T30" s="101">
        <f>SUM(C30:S30)</f>
        <v>2.68</v>
      </c>
      <c r="U30" s="98"/>
      <c r="V30" s="85">
        <v>0.0</v>
      </c>
      <c r="W30" s="85">
        <v>0.0</v>
      </c>
      <c r="X30" s="85">
        <v>0.0</v>
      </c>
      <c r="Y30" s="101">
        <f t="shared" si="23"/>
        <v>2.68</v>
      </c>
      <c r="Z30" s="39"/>
      <c r="AA30" s="39"/>
    </row>
    <row r="31" ht="15.75" customHeight="1">
      <c r="A31" s="136" t="s">
        <v>110</v>
      </c>
      <c r="B31" s="60"/>
      <c r="C31" s="107">
        <f t="shared" ref="C31:F31" si="24">C16+C18+C22</f>
        <v>13736.85</v>
      </c>
      <c r="D31" s="107">
        <f t="shared" si="24"/>
        <v>55.82</v>
      </c>
      <c r="E31" s="107">
        <f t="shared" si="24"/>
        <v>0</v>
      </c>
      <c r="F31" s="107">
        <f t="shared" si="24"/>
        <v>0</v>
      </c>
      <c r="G31" s="107">
        <f>G16+G22</f>
        <v>3556.4</v>
      </c>
      <c r="H31" s="107">
        <f t="shared" ref="H31:T31" si="25">H16+H18+H22</f>
        <v>300</v>
      </c>
      <c r="I31" s="107">
        <f t="shared" si="25"/>
        <v>0</v>
      </c>
      <c r="J31" s="107">
        <f t="shared" si="25"/>
        <v>0</v>
      </c>
      <c r="K31" s="107">
        <f t="shared" si="25"/>
        <v>0</v>
      </c>
      <c r="L31" s="107">
        <f t="shared" si="25"/>
        <v>5074.15</v>
      </c>
      <c r="M31" s="107">
        <f t="shared" si="25"/>
        <v>1122.8</v>
      </c>
      <c r="N31" s="107">
        <f t="shared" si="25"/>
        <v>2996.6</v>
      </c>
      <c r="O31" s="107">
        <f t="shared" si="25"/>
        <v>0</v>
      </c>
      <c r="P31" s="107">
        <f t="shared" si="25"/>
        <v>405.63</v>
      </c>
      <c r="Q31" s="107">
        <f t="shared" si="25"/>
        <v>11678.45</v>
      </c>
      <c r="R31" s="107">
        <f t="shared" si="25"/>
        <v>0</v>
      </c>
      <c r="S31" s="107">
        <f t="shared" si="25"/>
        <v>0</v>
      </c>
      <c r="T31" s="107">
        <f t="shared" si="25"/>
        <v>38926.7</v>
      </c>
      <c r="U31" s="137"/>
      <c r="V31" s="107">
        <f t="shared" ref="V31:X31" si="26">V22+V16</f>
        <v>0</v>
      </c>
      <c r="W31" s="107">
        <f t="shared" si="26"/>
        <v>0</v>
      </c>
      <c r="X31" s="107">
        <f t="shared" si="26"/>
        <v>0</v>
      </c>
      <c r="Y31" s="107">
        <f>Y16+Y18+Y22</f>
        <v>38926.7</v>
      </c>
      <c r="Z31" s="39"/>
      <c r="AA31" s="39"/>
    </row>
    <row r="32" ht="12.75" customHeight="1">
      <c r="A32" s="138"/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43"/>
      <c r="V32" s="139"/>
      <c r="W32" s="139"/>
      <c r="X32" s="139"/>
      <c r="Y32" s="139"/>
      <c r="Z32" s="39"/>
      <c r="AA32" s="39"/>
    </row>
    <row r="33" ht="12.75" customHeight="1">
      <c r="A33" s="138"/>
      <c r="B33" s="138"/>
      <c r="C33" s="138"/>
      <c r="D33" s="138"/>
      <c r="E33" s="138"/>
      <c r="F33" s="138"/>
      <c r="G33" s="138"/>
      <c r="H33" s="138"/>
      <c r="I33" s="140"/>
      <c r="J33" s="141"/>
      <c r="K33" s="142"/>
      <c r="L33" s="138"/>
      <c r="M33" s="138"/>
      <c r="N33" s="138"/>
      <c r="O33" s="142"/>
      <c r="P33" s="143"/>
      <c r="Q33" s="143"/>
      <c r="R33" s="143"/>
      <c r="S33" s="143"/>
      <c r="T33" s="143"/>
      <c r="U33" s="43"/>
      <c r="V33" s="143"/>
      <c r="W33" s="143"/>
      <c r="X33" s="143"/>
      <c r="Y33" s="39"/>
      <c r="Z33" s="39"/>
      <c r="AA33" s="39"/>
    </row>
    <row r="34" ht="12.75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1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43"/>
      <c r="V34" s="143"/>
      <c r="W34" s="143"/>
      <c r="X34" s="143"/>
      <c r="Y34" s="39"/>
      <c r="Z34" s="39"/>
      <c r="AA34" s="39"/>
    </row>
    <row r="35" ht="12.75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1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43"/>
      <c r="V35" s="143"/>
      <c r="W35" s="143"/>
      <c r="X35" s="143"/>
      <c r="Y35" s="39"/>
      <c r="Z35" s="39"/>
      <c r="AA35" s="39"/>
    </row>
    <row r="36" ht="12.75" customHeight="1">
      <c r="A36" s="143"/>
      <c r="B36" s="143"/>
      <c r="C36" s="143"/>
      <c r="D36" s="143"/>
      <c r="E36" s="143"/>
      <c r="F36" s="143"/>
      <c r="G36" s="143"/>
      <c r="H36" s="143"/>
      <c r="I36" s="143"/>
      <c r="J36" s="141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43"/>
      <c r="V36" s="143"/>
      <c r="W36" s="143"/>
      <c r="X36" s="143"/>
      <c r="Y36" s="39"/>
      <c r="Z36" s="39"/>
      <c r="AA36" s="39"/>
    </row>
    <row r="37" ht="12.75" customHeight="1">
      <c r="A37" s="143"/>
      <c r="B37" s="143"/>
      <c r="C37" s="143"/>
      <c r="D37" s="143"/>
      <c r="E37" s="143"/>
      <c r="F37" s="143"/>
      <c r="G37" s="143"/>
      <c r="H37" s="143"/>
      <c r="I37" s="143"/>
      <c r="J37" s="141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43"/>
      <c r="V37" s="143"/>
      <c r="W37" s="143"/>
      <c r="X37" s="143"/>
      <c r="Y37" s="39"/>
      <c r="Z37" s="39"/>
      <c r="AA37" s="39"/>
    </row>
    <row r="38" ht="12.7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1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43"/>
      <c r="V38" s="143"/>
      <c r="W38" s="143"/>
      <c r="X38" s="143"/>
      <c r="Y38" s="39"/>
      <c r="Z38" s="39"/>
      <c r="AA38" s="39"/>
    </row>
    <row r="39" ht="12.7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1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43"/>
      <c r="V39" s="143"/>
      <c r="W39" s="143"/>
      <c r="X39" s="143"/>
      <c r="Y39" s="39"/>
      <c r="Z39" s="39"/>
      <c r="AA39" s="39"/>
    </row>
    <row r="40" ht="12.75" customHeight="1">
      <c r="A40" s="143"/>
      <c r="B40" s="143"/>
      <c r="C40" s="143"/>
      <c r="D40" s="143"/>
      <c r="E40" s="143"/>
      <c r="F40" s="143"/>
      <c r="G40" s="143"/>
      <c r="H40" s="143"/>
      <c r="I40" s="143"/>
      <c r="J40" s="141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43"/>
      <c r="V40" s="143"/>
      <c r="W40" s="143"/>
      <c r="X40" s="143"/>
      <c r="Y40" s="39"/>
      <c r="Z40" s="39"/>
      <c r="AA40" s="39"/>
    </row>
    <row r="41" ht="12.7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1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39"/>
      <c r="Z41" s="39"/>
      <c r="AA41" s="39"/>
    </row>
    <row r="42" ht="12.75" customHeight="1">
      <c r="A42" s="143"/>
      <c r="B42" s="143"/>
      <c r="C42" s="143"/>
      <c r="D42" s="143"/>
      <c r="E42" s="143"/>
      <c r="F42" s="143"/>
      <c r="G42" s="143"/>
      <c r="H42" s="143"/>
      <c r="I42" s="143"/>
      <c r="J42" s="141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39"/>
      <c r="Z42" s="39"/>
      <c r="AA42" s="39"/>
    </row>
    <row r="43" ht="12.75" customHeight="1">
      <c r="A43" s="143"/>
      <c r="B43" s="143"/>
      <c r="C43" s="143"/>
      <c r="D43" s="143"/>
      <c r="E43" s="143"/>
      <c r="F43" s="143"/>
      <c r="G43" s="143"/>
      <c r="H43" s="143"/>
      <c r="I43" s="143"/>
      <c r="J43" s="141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39"/>
      <c r="Z43" s="39"/>
      <c r="AA43" s="39"/>
    </row>
    <row r="44" ht="12.75" customHeight="1">
      <c r="A44" s="143"/>
      <c r="B44" s="143"/>
      <c r="C44" s="143"/>
      <c r="D44" s="143"/>
      <c r="E44" s="143"/>
      <c r="F44" s="143"/>
      <c r="G44" s="143"/>
      <c r="H44" s="143"/>
      <c r="I44" s="143"/>
      <c r="J44" s="141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39"/>
      <c r="Z44" s="39"/>
      <c r="AA44" s="39"/>
    </row>
    <row r="45" ht="12.75" customHeight="1">
      <c r="A45" s="143"/>
      <c r="B45" s="143"/>
      <c r="C45" s="143"/>
      <c r="D45" s="143"/>
      <c r="E45" s="143"/>
      <c r="F45" s="143"/>
      <c r="G45" s="143"/>
      <c r="H45" s="143"/>
      <c r="I45" s="143"/>
      <c r="J45" s="141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39"/>
      <c r="Z45" s="39"/>
      <c r="AA45" s="39"/>
    </row>
    <row r="46" ht="12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1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39"/>
      <c r="Z46" s="39"/>
      <c r="AA46" s="39"/>
    </row>
    <row r="47" ht="12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1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39"/>
      <c r="Z47" s="39"/>
      <c r="AA47" s="39"/>
    </row>
    <row r="48" ht="12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1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39"/>
      <c r="Z48" s="39"/>
      <c r="AA48" s="39"/>
    </row>
    <row r="49" ht="13.5" customHeight="1">
      <c r="A49" s="39"/>
      <c r="B49" s="39"/>
      <c r="C49" s="39"/>
      <c r="D49" s="39"/>
      <c r="E49" s="39"/>
      <c r="F49" s="39"/>
      <c r="G49" s="39"/>
      <c r="H49" s="39"/>
      <c r="I49" s="39"/>
      <c r="J49" s="144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ht="13.5" customHeight="1">
      <c r="A50" s="39"/>
      <c r="B50" s="39"/>
      <c r="C50" s="39"/>
      <c r="D50" s="39"/>
      <c r="E50" s="39"/>
      <c r="F50" s="39"/>
      <c r="G50" s="39"/>
      <c r="H50" s="39"/>
      <c r="I50" s="39"/>
      <c r="J50" s="144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ht="13.5" customHeight="1">
      <c r="A51" s="39"/>
      <c r="B51" s="39"/>
      <c r="C51" s="39"/>
      <c r="D51" s="39"/>
      <c r="E51" s="39"/>
      <c r="F51" s="39"/>
      <c r="G51" s="39"/>
      <c r="H51" s="39"/>
      <c r="I51" s="39"/>
      <c r="J51" s="144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 ht="13.5" customHeight="1">
      <c r="A52" s="39"/>
      <c r="B52" s="39"/>
      <c r="C52" s="39"/>
      <c r="D52" s="39"/>
      <c r="E52" s="39"/>
      <c r="F52" s="39"/>
      <c r="G52" s="39"/>
      <c r="H52" s="39"/>
      <c r="I52" s="39"/>
      <c r="J52" s="144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ht="13.5" customHeight="1">
      <c r="A53" s="39"/>
      <c r="B53" s="39"/>
      <c r="C53" s="39"/>
      <c r="D53" s="39"/>
      <c r="E53" s="39"/>
      <c r="F53" s="39"/>
      <c r="G53" s="39"/>
      <c r="H53" s="39"/>
      <c r="I53" s="39"/>
      <c r="J53" s="144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ht="13.5" customHeight="1">
      <c r="A54" s="39"/>
      <c r="B54" s="39"/>
      <c r="C54" s="39"/>
      <c r="D54" s="39"/>
      <c r="E54" s="39"/>
      <c r="F54" s="39"/>
      <c r="G54" s="39"/>
      <c r="H54" s="39"/>
      <c r="I54" s="39"/>
      <c r="J54" s="144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 ht="13.5" customHeight="1">
      <c r="A55" s="39"/>
      <c r="B55" s="39"/>
      <c r="C55" s="39"/>
      <c r="D55" s="39"/>
      <c r="E55" s="39"/>
      <c r="F55" s="39"/>
      <c r="G55" s="39"/>
      <c r="H55" s="39"/>
      <c r="I55" s="39"/>
      <c r="J55" s="144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ht="13.5" customHeight="1">
      <c r="A56" s="39"/>
      <c r="B56" s="39"/>
      <c r="C56" s="39"/>
      <c r="D56" s="39"/>
      <c r="E56" s="39"/>
      <c r="F56" s="39"/>
      <c r="G56" s="39"/>
      <c r="H56" s="39"/>
      <c r="I56" s="39"/>
      <c r="J56" s="144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ht="13.5" customHeight="1">
      <c r="A57" s="39"/>
      <c r="B57" s="39"/>
      <c r="C57" s="39"/>
      <c r="D57" s="39"/>
      <c r="E57" s="39"/>
      <c r="F57" s="39"/>
      <c r="G57" s="39"/>
      <c r="H57" s="39"/>
      <c r="I57" s="39"/>
      <c r="J57" s="144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ht="13.5" customHeight="1">
      <c r="A58" s="39"/>
      <c r="B58" s="39"/>
      <c r="C58" s="39"/>
      <c r="D58" s="39"/>
      <c r="E58" s="39"/>
      <c r="F58" s="39"/>
      <c r="G58" s="39"/>
      <c r="H58" s="39"/>
      <c r="I58" s="39"/>
      <c r="J58" s="144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ht="13.5" customHeight="1">
      <c r="A59" s="39"/>
      <c r="B59" s="39"/>
      <c r="C59" s="39"/>
      <c r="D59" s="39"/>
      <c r="E59" s="39"/>
      <c r="F59" s="39"/>
      <c r="G59" s="39"/>
      <c r="H59" s="39"/>
      <c r="I59" s="39"/>
      <c r="J59" s="144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ht="13.5" customHeight="1">
      <c r="A60" s="39"/>
      <c r="B60" s="39"/>
      <c r="C60" s="39"/>
      <c r="D60" s="39"/>
      <c r="E60" s="39"/>
      <c r="F60" s="39"/>
      <c r="G60" s="39"/>
      <c r="H60" s="39"/>
      <c r="I60" s="39"/>
      <c r="J60" s="144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ht="13.5" customHeight="1">
      <c r="A61" s="39"/>
      <c r="B61" s="39"/>
      <c r="C61" s="39"/>
      <c r="D61" s="39"/>
      <c r="E61" s="39"/>
      <c r="F61" s="39"/>
      <c r="G61" s="39"/>
      <c r="H61" s="39"/>
      <c r="I61" s="39"/>
      <c r="J61" s="144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ht="13.5" customHeight="1">
      <c r="A62" s="39"/>
      <c r="B62" s="39"/>
      <c r="C62" s="39"/>
      <c r="D62" s="39"/>
      <c r="E62" s="39"/>
      <c r="F62" s="39"/>
      <c r="G62" s="39"/>
      <c r="H62" s="39"/>
      <c r="I62" s="39"/>
      <c r="J62" s="144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ht="13.5" customHeight="1">
      <c r="A63" s="39"/>
      <c r="B63" s="39"/>
      <c r="C63" s="39"/>
      <c r="D63" s="39"/>
      <c r="E63" s="39"/>
      <c r="F63" s="39"/>
      <c r="G63" s="39"/>
      <c r="H63" s="39"/>
      <c r="I63" s="39"/>
      <c r="J63" s="144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 ht="13.5" customHeight="1">
      <c r="A64" s="39"/>
      <c r="B64" s="39"/>
      <c r="C64" s="39"/>
      <c r="D64" s="39"/>
      <c r="E64" s="39"/>
      <c r="F64" s="39"/>
      <c r="G64" s="39"/>
      <c r="H64" s="39"/>
      <c r="I64" s="39"/>
      <c r="J64" s="144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 ht="13.5" customHeight="1">
      <c r="A65" s="39"/>
      <c r="B65" s="39"/>
      <c r="C65" s="39"/>
      <c r="D65" s="39"/>
      <c r="E65" s="39"/>
      <c r="F65" s="39"/>
      <c r="G65" s="39"/>
      <c r="H65" s="39"/>
      <c r="I65" s="39"/>
      <c r="J65" s="144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 ht="13.5" customHeight="1">
      <c r="A66" s="39"/>
      <c r="B66" s="39"/>
      <c r="C66" s="39"/>
      <c r="D66" s="39"/>
      <c r="E66" s="39"/>
      <c r="F66" s="39"/>
      <c r="G66" s="39"/>
      <c r="H66" s="39"/>
      <c r="I66" s="39"/>
      <c r="J66" s="144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 ht="13.5" customHeight="1">
      <c r="A67" s="39"/>
      <c r="B67" s="39"/>
      <c r="C67" s="39"/>
      <c r="D67" s="39"/>
      <c r="E67" s="39"/>
      <c r="F67" s="39"/>
      <c r="G67" s="39"/>
      <c r="H67" s="39"/>
      <c r="I67" s="39"/>
      <c r="J67" s="144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 ht="13.5" customHeight="1">
      <c r="A68" s="39"/>
      <c r="B68" s="39"/>
      <c r="C68" s="39"/>
      <c r="D68" s="39"/>
      <c r="E68" s="39"/>
      <c r="F68" s="39"/>
      <c r="G68" s="39"/>
      <c r="H68" s="39"/>
      <c r="I68" s="39"/>
      <c r="J68" s="144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 ht="13.5" customHeight="1">
      <c r="A69" s="39"/>
      <c r="B69" s="39"/>
      <c r="C69" s="39"/>
      <c r="D69" s="39"/>
      <c r="E69" s="39"/>
      <c r="F69" s="39"/>
      <c r="G69" s="39"/>
      <c r="H69" s="39"/>
      <c r="I69" s="39"/>
      <c r="J69" s="144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 ht="13.5" customHeight="1">
      <c r="A70" s="39"/>
      <c r="B70" s="39"/>
      <c r="C70" s="39"/>
      <c r="D70" s="39"/>
      <c r="E70" s="39"/>
      <c r="F70" s="39"/>
      <c r="G70" s="39"/>
      <c r="H70" s="39"/>
      <c r="I70" s="39"/>
      <c r="J70" s="144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 ht="13.5" customHeight="1">
      <c r="A71" s="39"/>
      <c r="B71" s="39"/>
      <c r="C71" s="39"/>
      <c r="D71" s="39"/>
      <c r="E71" s="39"/>
      <c r="F71" s="39"/>
      <c r="G71" s="39"/>
      <c r="H71" s="39"/>
      <c r="I71" s="39"/>
      <c r="J71" s="144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ht="13.5" customHeight="1">
      <c r="A72" s="39"/>
      <c r="B72" s="39"/>
      <c r="C72" s="39"/>
      <c r="D72" s="39"/>
      <c r="E72" s="39"/>
      <c r="F72" s="39"/>
      <c r="G72" s="39"/>
      <c r="H72" s="39"/>
      <c r="I72" s="39"/>
      <c r="J72" s="144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ht="13.5" customHeight="1">
      <c r="A73" s="39"/>
      <c r="B73" s="39"/>
      <c r="C73" s="39"/>
      <c r="D73" s="39"/>
      <c r="E73" s="39"/>
      <c r="F73" s="39"/>
      <c r="G73" s="39"/>
      <c r="H73" s="39"/>
      <c r="I73" s="39"/>
      <c r="J73" s="144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ht="13.5" customHeight="1">
      <c r="A74" s="39"/>
      <c r="B74" s="39"/>
      <c r="C74" s="39"/>
      <c r="D74" s="39"/>
      <c r="E74" s="39"/>
      <c r="F74" s="39"/>
      <c r="G74" s="39"/>
      <c r="H74" s="39"/>
      <c r="I74" s="39"/>
      <c r="J74" s="144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ht="13.5" customHeight="1">
      <c r="A75" s="39"/>
      <c r="B75" s="39"/>
      <c r="C75" s="39"/>
      <c r="D75" s="39"/>
      <c r="E75" s="39"/>
      <c r="F75" s="39"/>
      <c r="G75" s="39"/>
      <c r="H75" s="39"/>
      <c r="I75" s="39"/>
      <c r="J75" s="144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ht="13.5" customHeight="1">
      <c r="A76" s="39"/>
      <c r="B76" s="39"/>
      <c r="C76" s="39"/>
      <c r="D76" s="39"/>
      <c r="E76" s="39"/>
      <c r="F76" s="39"/>
      <c r="G76" s="39"/>
      <c r="H76" s="39"/>
      <c r="I76" s="39"/>
      <c r="J76" s="144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 ht="13.5" customHeight="1">
      <c r="A77" s="39"/>
      <c r="B77" s="39"/>
      <c r="C77" s="39"/>
      <c r="D77" s="39"/>
      <c r="E77" s="39"/>
      <c r="F77" s="39"/>
      <c r="G77" s="39"/>
      <c r="H77" s="39"/>
      <c r="I77" s="39"/>
      <c r="J77" s="144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 ht="13.5" customHeight="1">
      <c r="A78" s="39"/>
      <c r="B78" s="39"/>
      <c r="C78" s="39"/>
      <c r="D78" s="39"/>
      <c r="E78" s="39"/>
      <c r="F78" s="39"/>
      <c r="G78" s="39"/>
      <c r="H78" s="39"/>
      <c r="I78" s="39"/>
      <c r="J78" s="144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ht="13.5" customHeight="1">
      <c r="A79" s="39"/>
      <c r="B79" s="39"/>
      <c r="C79" s="39"/>
      <c r="D79" s="39"/>
      <c r="E79" s="39"/>
      <c r="F79" s="39"/>
      <c r="G79" s="39"/>
      <c r="H79" s="39"/>
      <c r="I79" s="39"/>
      <c r="J79" s="144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ht="13.5" customHeight="1">
      <c r="A80" s="39"/>
      <c r="B80" s="39"/>
      <c r="C80" s="39"/>
      <c r="D80" s="39"/>
      <c r="E80" s="39"/>
      <c r="F80" s="39"/>
      <c r="G80" s="39"/>
      <c r="H80" s="39"/>
      <c r="I80" s="39"/>
      <c r="J80" s="144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ht="13.5" customHeight="1">
      <c r="A81" s="39"/>
      <c r="B81" s="39"/>
      <c r="C81" s="39"/>
      <c r="D81" s="39"/>
      <c r="E81" s="39"/>
      <c r="F81" s="39"/>
      <c r="G81" s="39"/>
      <c r="H81" s="39"/>
      <c r="I81" s="39"/>
      <c r="J81" s="144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 ht="13.5" customHeight="1">
      <c r="A82" s="39"/>
      <c r="B82" s="39"/>
      <c r="C82" s="39"/>
      <c r="D82" s="39"/>
      <c r="E82" s="39"/>
      <c r="F82" s="39"/>
      <c r="G82" s="39"/>
      <c r="H82" s="39"/>
      <c r="I82" s="39"/>
      <c r="J82" s="144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 ht="13.5" customHeight="1">
      <c r="A83" s="39"/>
      <c r="B83" s="39"/>
      <c r="C83" s="39"/>
      <c r="D83" s="39"/>
      <c r="E83" s="39"/>
      <c r="F83" s="39"/>
      <c r="G83" s="39"/>
      <c r="H83" s="39"/>
      <c r="I83" s="39"/>
      <c r="J83" s="144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 ht="13.5" customHeight="1">
      <c r="A84" s="39"/>
      <c r="B84" s="39"/>
      <c r="C84" s="39"/>
      <c r="D84" s="39"/>
      <c r="E84" s="39"/>
      <c r="F84" s="39"/>
      <c r="G84" s="39"/>
      <c r="H84" s="39"/>
      <c r="I84" s="39"/>
      <c r="J84" s="144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 ht="13.5" customHeight="1">
      <c r="A85" s="39"/>
      <c r="B85" s="39"/>
      <c r="C85" s="39"/>
      <c r="D85" s="39"/>
      <c r="E85" s="39"/>
      <c r="F85" s="39"/>
      <c r="G85" s="39"/>
      <c r="H85" s="39"/>
      <c r="I85" s="39"/>
      <c r="J85" s="144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</row>
    <row r="86" ht="13.5" customHeight="1">
      <c r="A86" s="39"/>
      <c r="B86" s="39"/>
      <c r="C86" s="39"/>
      <c r="D86" s="39"/>
      <c r="E86" s="39"/>
      <c r="F86" s="39"/>
      <c r="G86" s="39"/>
      <c r="H86" s="39"/>
      <c r="I86" s="39"/>
      <c r="J86" s="144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ht="13.5" customHeight="1">
      <c r="A87" s="39"/>
      <c r="B87" s="39"/>
      <c r="C87" s="39"/>
      <c r="D87" s="39"/>
      <c r="E87" s="39"/>
      <c r="F87" s="39"/>
      <c r="G87" s="39"/>
      <c r="H87" s="39"/>
      <c r="I87" s="39"/>
      <c r="J87" s="144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</row>
    <row r="88" ht="13.5" customHeight="1">
      <c r="A88" s="39"/>
      <c r="B88" s="39"/>
      <c r="C88" s="39"/>
      <c r="D88" s="39"/>
      <c r="E88" s="39"/>
      <c r="F88" s="39"/>
      <c r="G88" s="39"/>
      <c r="H88" s="39"/>
      <c r="I88" s="39"/>
      <c r="J88" s="144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  <row r="89" ht="13.5" customHeight="1">
      <c r="A89" s="39"/>
      <c r="B89" s="39"/>
      <c r="C89" s="39"/>
      <c r="D89" s="39"/>
      <c r="E89" s="39"/>
      <c r="F89" s="39"/>
      <c r="G89" s="39"/>
      <c r="H89" s="39"/>
      <c r="I89" s="39"/>
      <c r="J89" s="144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</row>
    <row r="90" ht="13.5" customHeight="1">
      <c r="A90" s="39"/>
      <c r="B90" s="39"/>
      <c r="C90" s="39"/>
      <c r="D90" s="39"/>
      <c r="E90" s="39"/>
      <c r="F90" s="39"/>
      <c r="G90" s="39"/>
      <c r="H90" s="39"/>
      <c r="I90" s="39"/>
      <c r="J90" s="144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</row>
    <row r="91" ht="13.5" customHeight="1">
      <c r="A91" s="39"/>
      <c r="B91" s="39"/>
      <c r="C91" s="39"/>
      <c r="D91" s="39"/>
      <c r="E91" s="39"/>
      <c r="F91" s="39"/>
      <c r="G91" s="39"/>
      <c r="H91" s="39"/>
      <c r="I91" s="39"/>
      <c r="J91" s="144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</row>
    <row r="92" ht="13.5" customHeight="1">
      <c r="A92" s="39"/>
      <c r="B92" s="39"/>
      <c r="C92" s="39"/>
      <c r="D92" s="39"/>
      <c r="E92" s="39"/>
      <c r="F92" s="39"/>
      <c r="G92" s="39"/>
      <c r="H92" s="39"/>
      <c r="I92" s="39"/>
      <c r="J92" s="144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</row>
    <row r="93" ht="13.5" customHeight="1">
      <c r="A93" s="39"/>
      <c r="B93" s="39"/>
      <c r="C93" s="39"/>
      <c r="D93" s="39"/>
      <c r="E93" s="39"/>
      <c r="F93" s="39"/>
      <c r="G93" s="39"/>
      <c r="H93" s="39"/>
      <c r="I93" s="39"/>
      <c r="J93" s="144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</row>
    <row r="94" ht="13.5" customHeight="1">
      <c r="A94" s="39"/>
      <c r="B94" s="39"/>
      <c r="C94" s="39"/>
      <c r="D94" s="39"/>
      <c r="E94" s="39"/>
      <c r="F94" s="39"/>
      <c r="G94" s="39"/>
      <c r="H94" s="39"/>
      <c r="I94" s="39"/>
      <c r="J94" s="144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</row>
    <row r="95" ht="13.5" customHeight="1">
      <c r="A95" s="39"/>
      <c r="B95" s="39"/>
      <c r="C95" s="39"/>
      <c r="D95" s="39"/>
      <c r="E95" s="39"/>
      <c r="F95" s="39"/>
      <c r="G95" s="39"/>
      <c r="H95" s="39"/>
      <c r="I95" s="39"/>
      <c r="J95" s="144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</row>
    <row r="96" ht="13.5" customHeight="1">
      <c r="A96" s="39"/>
      <c r="B96" s="39"/>
      <c r="C96" s="39"/>
      <c r="D96" s="39"/>
      <c r="E96" s="39"/>
      <c r="F96" s="39"/>
      <c r="G96" s="39"/>
      <c r="H96" s="39"/>
      <c r="I96" s="39"/>
      <c r="J96" s="144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 ht="13.5" customHeight="1">
      <c r="A97" s="39"/>
      <c r="B97" s="39"/>
      <c r="C97" s="39"/>
      <c r="D97" s="39"/>
      <c r="E97" s="39"/>
      <c r="F97" s="39"/>
      <c r="G97" s="39"/>
      <c r="H97" s="39"/>
      <c r="I97" s="39"/>
      <c r="J97" s="144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</row>
    <row r="98" ht="13.5" customHeight="1">
      <c r="A98" s="39"/>
      <c r="B98" s="39"/>
      <c r="C98" s="39"/>
      <c r="D98" s="39"/>
      <c r="E98" s="39"/>
      <c r="F98" s="39"/>
      <c r="G98" s="39"/>
      <c r="H98" s="39"/>
      <c r="I98" s="39"/>
      <c r="J98" s="144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</row>
    <row r="99" ht="13.5" customHeight="1">
      <c r="A99" s="39"/>
      <c r="B99" s="39"/>
      <c r="C99" s="39"/>
      <c r="D99" s="39"/>
      <c r="E99" s="39"/>
      <c r="F99" s="39"/>
      <c r="G99" s="39"/>
      <c r="H99" s="39"/>
      <c r="I99" s="39"/>
      <c r="J99" s="144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</row>
    <row r="100" ht="13.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144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</row>
    <row r="101" ht="13.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144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</row>
    <row r="102" ht="13.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144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</row>
    <row r="103" ht="13.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144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</row>
    <row r="104" ht="13.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144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</row>
    <row r="105" ht="13.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144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</row>
    <row r="106" ht="13.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144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</row>
    <row r="107" ht="13.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144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</row>
    <row r="108" ht="13.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144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</row>
    <row r="109" ht="13.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144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</row>
    <row r="110" ht="13.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144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</row>
    <row r="111" ht="13.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144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</row>
    <row r="112" ht="13.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144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</row>
    <row r="113" ht="13.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144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</row>
    <row r="114" ht="13.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144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</row>
    <row r="115" ht="13.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144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</row>
    <row r="116" ht="13.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144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</row>
    <row r="117" ht="13.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144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 ht="13.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144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</row>
    <row r="119" ht="13.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144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</row>
    <row r="120" ht="13.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144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</row>
    <row r="121" ht="13.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144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</row>
    <row r="122" ht="13.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144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</row>
    <row r="123" ht="13.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144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</row>
    <row r="124" ht="13.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144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</row>
    <row r="125" ht="13.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144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</row>
    <row r="126" ht="13.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144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</row>
    <row r="127" ht="13.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144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</row>
    <row r="128" ht="13.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144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</row>
    <row r="129" ht="13.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144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</row>
    <row r="130" ht="13.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144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</row>
    <row r="131" ht="13.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144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</row>
    <row r="132" ht="13.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144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</row>
    <row r="133" ht="13.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144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</row>
    <row r="134" ht="13.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144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</row>
    <row r="135" ht="13.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144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</row>
    <row r="136" ht="13.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144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</row>
    <row r="137" ht="13.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144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</row>
    <row r="138" ht="13.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144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</row>
    <row r="139" ht="13.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144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</row>
    <row r="140" ht="13.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144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</row>
    <row r="141" ht="13.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144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</row>
    <row r="142" ht="13.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144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</row>
    <row r="143" ht="13.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144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ht="13.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144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</row>
    <row r="145" ht="13.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144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</row>
    <row r="146" ht="13.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144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</row>
    <row r="147" ht="13.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144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</row>
    <row r="148" ht="13.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144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</row>
    <row r="149" ht="13.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144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</row>
    <row r="150" ht="13.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144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</row>
    <row r="151" ht="13.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144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ht="13.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144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</row>
    <row r="153" ht="13.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144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</row>
    <row r="154" ht="13.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144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</row>
    <row r="155" ht="13.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144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</row>
    <row r="156" ht="13.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144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ht="13.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144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</row>
    <row r="158" ht="13.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144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</row>
    <row r="159" ht="13.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144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</row>
    <row r="160" ht="13.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144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</row>
    <row r="161" ht="13.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144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</row>
    <row r="162" ht="13.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144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</row>
    <row r="163" ht="13.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144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</row>
    <row r="164" ht="13.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144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</row>
    <row r="165" ht="13.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144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</row>
    <row r="166" ht="13.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144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</row>
    <row r="167" ht="13.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144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</row>
    <row r="168" ht="13.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144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</row>
    <row r="169" ht="13.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144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</row>
    <row r="170" ht="13.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144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</row>
    <row r="171" ht="13.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144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</row>
    <row r="172" ht="13.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144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</row>
    <row r="173" ht="13.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144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</row>
    <row r="174" ht="13.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144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</row>
    <row r="175" ht="13.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144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</row>
    <row r="176" ht="13.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144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</row>
    <row r="177" ht="13.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144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</row>
    <row r="178" ht="13.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144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</row>
    <row r="179" ht="13.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144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</row>
    <row r="180" ht="13.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144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</row>
    <row r="181" ht="13.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144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</row>
    <row r="182" ht="13.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144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</row>
    <row r="183" ht="13.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144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</row>
    <row r="184" ht="13.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144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</row>
    <row r="185" ht="13.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144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</row>
    <row r="186" ht="13.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144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</row>
    <row r="187" ht="13.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144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</row>
    <row r="188" ht="13.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144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</row>
    <row r="189" ht="13.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144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</row>
    <row r="190" ht="13.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144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</row>
    <row r="191" ht="13.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144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</row>
    <row r="192" ht="13.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144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</row>
    <row r="193" ht="13.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144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</row>
    <row r="194" ht="13.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144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</row>
    <row r="195" ht="13.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144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</row>
    <row r="196" ht="13.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144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</row>
    <row r="197" ht="13.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144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</row>
    <row r="198" ht="13.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144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</row>
    <row r="199" ht="13.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144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</row>
    <row r="200" ht="13.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144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</row>
    <row r="201" ht="13.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144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</row>
    <row r="202" ht="13.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144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</row>
    <row r="203" ht="13.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144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</row>
    <row r="204" ht="13.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144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</row>
    <row r="205" ht="13.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144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</row>
    <row r="206" ht="13.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144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</row>
    <row r="207" ht="13.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144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</row>
    <row r="208" ht="13.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144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</row>
    <row r="209" ht="13.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144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</row>
    <row r="210" ht="13.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144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</row>
    <row r="211" ht="13.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144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</row>
    <row r="212" ht="13.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144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</row>
    <row r="213" ht="13.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144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</row>
    <row r="214" ht="13.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144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</row>
    <row r="215" ht="13.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144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</row>
    <row r="216" ht="13.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144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</row>
    <row r="217" ht="13.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144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</row>
    <row r="218" ht="13.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144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</row>
    <row r="219" ht="13.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144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</row>
    <row r="220" ht="13.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144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</row>
    <row r="221" ht="13.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144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</row>
    <row r="222" ht="13.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144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</row>
    <row r="223" ht="13.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144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</row>
    <row r="224" ht="13.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144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</row>
    <row r="225" ht="13.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144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</row>
    <row r="226" ht="13.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144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</row>
    <row r="227" ht="13.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144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</row>
    <row r="228" ht="13.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144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</row>
    <row r="229" ht="13.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144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</row>
    <row r="230" ht="13.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144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</row>
    <row r="231" ht="13.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144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</row>
    <row r="232" ht="13.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144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</row>
    <row r="233" ht="12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</row>
    <row r="234" ht="12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</row>
    <row r="235" ht="12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</row>
    <row r="236" ht="12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</row>
    <row r="237" ht="12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</row>
    <row r="238" ht="12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</row>
    <row r="239" ht="12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</row>
    <row r="240" ht="12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</row>
    <row r="241" ht="12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</row>
    <row r="242" ht="12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</row>
    <row r="243" ht="12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</row>
    <row r="244" ht="12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</row>
    <row r="245" ht="12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</row>
    <row r="246" ht="12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</row>
    <row r="247" ht="12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</row>
    <row r="248" ht="12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</row>
    <row r="249" ht="12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</row>
    <row r="250" ht="12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</row>
    <row r="251" ht="12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</row>
    <row r="252" ht="12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</row>
    <row r="253" ht="12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</row>
    <row r="254" ht="12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</row>
    <row r="255" ht="12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</row>
    <row r="256" ht="12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</row>
    <row r="257" ht="12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</row>
    <row r="258" ht="12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</row>
    <row r="259" ht="12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</row>
    <row r="260" ht="12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</row>
    <row r="261" ht="12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</row>
    <row r="262" ht="12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</row>
    <row r="263" ht="12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</row>
    <row r="264" ht="12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</row>
    <row r="265" ht="12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</row>
    <row r="266" ht="12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</row>
    <row r="267" ht="12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</row>
    <row r="268" ht="12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</row>
    <row r="269" ht="12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</row>
    <row r="270" ht="12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</row>
    <row r="271" ht="12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</row>
    <row r="272" ht="12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</row>
    <row r="273" ht="12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</row>
    <row r="274" ht="12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</row>
    <row r="275" ht="12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</row>
    <row r="276" ht="12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</row>
    <row r="277" ht="12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</row>
    <row r="278" ht="12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</row>
    <row r="279" ht="12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</row>
    <row r="280" ht="12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</row>
    <row r="281" ht="12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</row>
    <row r="282" ht="12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</row>
    <row r="283" ht="12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</row>
    <row r="284" ht="12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</row>
    <row r="285" ht="12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</row>
    <row r="286" ht="12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</row>
    <row r="287" ht="12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</row>
    <row r="288" ht="12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</row>
    <row r="289" ht="12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</row>
    <row r="290" ht="12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</row>
    <row r="291" ht="12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</row>
    <row r="292" ht="12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</row>
    <row r="293" ht="12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</row>
    <row r="294" ht="12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</row>
    <row r="295" ht="12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</row>
    <row r="296" ht="12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</row>
    <row r="297" ht="12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</row>
    <row r="298" ht="12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</row>
    <row r="299" ht="12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</row>
    <row r="300" ht="12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</row>
    <row r="301" ht="12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</row>
    <row r="302" ht="12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</row>
    <row r="303" ht="12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</row>
    <row r="304" ht="12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</row>
    <row r="305" ht="12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</row>
    <row r="306" ht="12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</row>
    <row r="307" ht="12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</row>
    <row r="308" ht="12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</row>
    <row r="309" ht="12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</row>
    <row r="310" ht="12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</row>
    <row r="311" ht="12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</row>
    <row r="312" ht="12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</row>
    <row r="313" ht="12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</row>
    <row r="314" ht="12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</row>
    <row r="315" ht="12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</row>
    <row r="316" ht="12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</row>
    <row r="317" ht="12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</row>
    <row r="318" ht="12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</row>
    <row r="319" ht="12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</row>
    <row r="320" ht="12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</row>
    <row r="321" ht="12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</row>
    <row r="322" ht="12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</row>
    <row r="323" ht="12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</row>
    <row r="324" ht="12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</row>
    <row r="325" ht="12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</row>
    <row r="326" ht="12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</row>
    <row r="327" ht="12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</row>
    <row r="328" ht="12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</row>
    <row r="329" ht="12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</row>
    <row r="330" ht="12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</row>
    <row r="331" ht="12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</row>
    <row r="332" ht="12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</row>
    <row r="333" ht="12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</row>
    <row r="334" ht="12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</row>
    <row r="335" ht="12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</row>
    <row r="336" ht="12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</row>
    <row r="337" ht="12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</row>
    <row r="338" ht="12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</row>
    <row r="339" ht="12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</row>
    <row r="340" ht="12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</row>
    <row r="341" ht="12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</row>
    <row r="342" ht="12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</row>
    <row r="343" ht="12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</row>
    <row r="344" ht="12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</row>
    <row r="345" ht="12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</row>
    <row r="346" ht="12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</row>
    <row r="347" ht="12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</row>
    <row r="348" ht="12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</row>
    <row r="349" ht="12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</row>
    <row r="350" ht="12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</row>
    <row r="351" ht="12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</row>
    <row r="352" ht="12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</row>
    <row r="353" ht="12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</row>
    <row r="354" ht="12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</row>
    <row r="355" ht="12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</row>
    <row r="356" ht="12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</row>
    <row r="357" ht="12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</row>
    <row r="358" ht="12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</row>
    <row r="359" ht="12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</row>
    <row r="360" ht="12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</row>
    <row r="361" ht="12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</row>
    <row r="362" ht="12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</row>
    <row r="363" ht="12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</row>
    <row r="364" ht="12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</row>
    <row r="365" ht="12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</row>
    <row r="366" ht="12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</row>
    <row r="367" ht="12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</row>
    <row r="368" ht="12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</row>
    <row r="369" ht="12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</row>
    <row r="370" ht="12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</row>
    <row r="371" ht="12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</row>
    <row r="372" ht="12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</row>
    <row r="373" ht="12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</row>
    <row r="374" ht="12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</row>
    <row r="375" ht="12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</row>
    <row r="376" ht="12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</row>
    <row r="377" ht="12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</row>
    <row r="378" ht="12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</row>
    <row r="379" ht="12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</row>
    <row r="380" ht="12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</row>
    <row r="381" ht="12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</row>
    <row r="382" ht="12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</row>
    <row r="383" ht="12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</row>
    <row r="384" ht="12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</row>
    <row r="385" ht="12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</row>
    <row r="386" ht="12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</row>
    <row r="387" ht="12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</row>
    <row r="388" ht="12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</row>
    <row r="389" ht="12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</row>
    <row r="390" ht="12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</row>
    <row r="391" ht="12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</row>
    <row r="392" ht="12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</row>
    <row r="393" ht="12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</row>
    <row r="394" ht="12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</row>
    <row r="395" ht="12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</row>
    <row r="396" ht="12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</row>
    <row r="397" ht="12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</row>
    <row r="398" ht="12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</row>
    <row r="399" ht="12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</row>
    <row r="400" ht="12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</row>
    <row r="401" ht="12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</row>
    <row r="402" ht="12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</row>
    <row r="403" ht="12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</row>
    <row r="404" ht="12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</row>
    <row r="405" ht="12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</row>
    <row r="406" ht="12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</row>
    <row r="407" ht="12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</row>
    <row r="408" ht="12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</row>
    <row r="409" ht="12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</row>
    <row r="410" ht="12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</row>
    <row r="411" ht="12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</row>
    <row r="412" ht="12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</row>
    <row r="413" ht="12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</row>
    <row r="414" ht="12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</row>
    <row r="415" ht="12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</row>
    <row r="416" ht="12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</row>
    <row r="417" ht="12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</row>
    <row r="418" ht="12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</row>
    <row r="419" ht="12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</row>
    <row r="420" ht="12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</row>
    <row r="421" ht="12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</row>
    <row r="422" ht="12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</row>
    <row r="423" ht="12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</row>
    <row r="424" ht="12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</row>
    <row r="425" ht="12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</row>
    <row r="426" ht="12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</row>
    <row r="427" ht="12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</row>
    <row r="428" ht="12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</row>
    <row r="429" ht="12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</row>
    <row r="430" ht="12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</row>
    <row r="431" ht="12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</row>
    <row r="432" ht="12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</row>
    <row r="433" ht="12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</row>
    <row r="434" ht="12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</row>
    <row r="435" ht="12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</row>
    <row r="436" ht="12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</row>
    <row r="437" ht="12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</row>
    <row r="438" ht="12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</row>
    <row r="439" ht="12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</row>
    <row r="440" ht="12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</row>
    <row r="441" ht="12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</row>
    <row r="442" ht="12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</row>
    <row r="443" ht="12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</row>
    <row r="444" ht="12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</row>
    <row r="445" ht="12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</row>
    <row r="446" ht="12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</row>
    <row r="447" ht="12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</row>
    <row r="448" ht="12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</row>
    <row r="449" ht="12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</row>
    <row r="450" ht="12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</row>
    <row r="451" ht="12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</row>
    <row r="452" ht="12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</row>
    <row r="453" ht="12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</row>
    <row r="454" ht="12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</row>
    <row r="455" ht="12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</row>
    <row r="456" ht="12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</row>
    <row r="457" ht="12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</row>
    <row r="458" ht="12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</row>
    <row r="459" ht="12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</row>
    <row r="460" ht="12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</row>
    <row r="461" ht="12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</row>
    <row r="462" ht="12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</row>
    <row r="463" ht="12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</row>
    <row r="464" ht="12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</row>
    <row r="465" ht="12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</row>
    <row r="466" ht="12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</row>
    <row r="467" ht="12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</row>
    <row r="468" ht="12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</row>
    <row r="469" ht="12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</row>
    <row r="470" ht="12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</row>
    <row r="471" ht="12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</row>
    <row r="472" ht="12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</row>
    <row r="473" ht="12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</row>
    <row r="474" ht="12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</row>
    <row r="475" ht="12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</row>
    <row r="476" ht="12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</row>
    <row r="477" ht="12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</row>
    <row r="478" ht="12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</row>
    <row r="479" ht="12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</row>
    <row r="480" ht="12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</row>
    <row r="481" ht="12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</row>
    <row r="482" ht="12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</row>
    <row r="483" ht="12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</row>
    <row r="484" ht="12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</row>
    <row r="485" ht="12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</row>
    <row r="486" ht="12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</row>
    <row r="487" ht="12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</row>
    <row r="488" ht="12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</row>
    <row r="489" ht="12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</row>
    <row r="490" ht="12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</row>
    <row r="491" ht="12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</row>
    <row r="492" ht="12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</row>
    <row r="493" ht="12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</row>
    <row r="494" ht="12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</row>
    <row r="495" ht="12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</row>
    <row r="496" ht="12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</row>
    <row r="497" ht="12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</row>
    <row r="498" ht="12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</row>
    <row r="499" ht="12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</row>
    <row r="500" ht="12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</row>
    <row r="501" ht="12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</row>
    <row r="502" ht="12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</row>
    <row r="503" ht="12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</row>
    <row r="504" ht="12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</row>
    <row r="505" ht="12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</row>
    <row r="506" ht="12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</row>
    <row r="507" ht="12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</row>
    <row r="508" ht="12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</row>
    <row r="509" ht="12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</row>
    <row r="510" ht="12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</row>
    <row r="511" ht="12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</row>
    <row r="512" ht="12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</row>
    <row r="513" ht="12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</row>
    <row r="514" ht="12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</row>
    <row r="515" ht="12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</row>
    <row r="516" ht="12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</row>
    <row r="517" ht="12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</row>
    <row r="518" ht="12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</row>
    <row r="519" ht="12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</row>
    <row r="520" ht="12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</row>
    <row r="521" ht="12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</row>
    <row r="522" ht="12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</row>
    <row r="523" ht="12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</row>
    <row r="524" ht="12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</row>
    <row r="525" ht="12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</row>
    <row r="526" ht="12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</row>
    <row r="527" ht="12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</row>
    <row r="528" ht="12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</row>
    <row r="529" ht="12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</row>
    <row r="530" ht="12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</row>
    <row r="531" ht="12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</row>
    <row r="532" ht="12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</row>
    <row r="533" ht="12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</row>
    <row r="534" ht="12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</row>
    <row r="535" ht="12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</row>
    <row r="536" ht="12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</row>
    <row r="537" ht="12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</row>
    <row r="538" ht="12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</row>
    <row r="539" ht="12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</row>
    <row r="540" ht="12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</row>
    <row r="541" ht="12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</row>
    <row r="542" ht="12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</row>
    <row r="543" ht="12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</row>
    <row r="544" ht="12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</row>
    <row r="545" ht="12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</row>
    <row r="546" ht="12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</row>
    <row r="547" ht="12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</row>
    <row r="548" ht="12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</row>
    <row r="549" ht="12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</row>
    <row r="550" ht="12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</row>
    <row r="551" ht="12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</row>
    <row r="552" ht="12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</row>
    <row r="553" ht="12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</row>
    <row r="554" ht="12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</row>
    <row r="555" ht="12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</row>
    <row r="556" ht="12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</row>
    <row r="557" ht="12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</row>
    <row r="558" ht="12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</row>
    <row r="559" ht="12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</row>
    <row r="560" ht="12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</row>
    <row r="561" ht="12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</row>
    <row r="562" ht="12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</row>
    <row r="563" ht="12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</row>
    <row r="564" ht="12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</row>
    <row r="565" ht="12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</row>
    <row r="566" ht="12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</row>
    <row r="567" ht="12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</row>
    <row r="568" ht="12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</row>
    <row r="569" ht="12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</row>
    <row r="570" ht="12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</row>
    <row r="571" ht="12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</row>
    <row r="572" ht="12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</row>
    <row r="573" ht="12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</row>
    <row r="574" ht="12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</row>
    <row r="575" ht="12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</row>
    <row r="576" ht="12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</row>
    <row r="577" ht="12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</row>
    <row r="578" ht="12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</row>
    <row r="579" ht="12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</row>
    <row r="580" ht="12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</row>
    <row r="581" ht="12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</row>
    <row r="582" ht="12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</row>
    <row r="583" ht="12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</row>
    <row r="584" ht="12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</row>
    <row r="585" ht="12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</row>
    <row r="586" ht="12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</row>
    <row r="587" ht="12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</row>
    <row r="588" ht="12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</row>
    <row r="589" ht="12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</row>
    <row r="590" ht="12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</row>
    <row r="591" ht="12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</row>
    <row r="592" ht="12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</row>
    <row r="593" ht="12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</row>
    <row r="594" ht="12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</row>
    <row r="595" ht="12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</row>
    <row r="596" ht="12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</row>
    <row r="597" ht="12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</row>
    <row r="598" ht="12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</row>
    <row r="599" ht="12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</row>
    <row r="600" ht="12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</row>
    <row r="601" ht="12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</row>
    <row r="602" ht="12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</row>
    <row r="603" ht="12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</row>
    <row r="604" ht="12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</row>
    <row r="605" ht="12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</row>
    <row r="606" ht="12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</row>
    <row r="607" ht="12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</row>
    <row r="608" ht="12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</row>
    <row r="609" ht="12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</row>
    <row r="610" ht="12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</row>
    <row r="611" ht="12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</row>
    <row r="612" ht="12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</row>
    <row r="613" ht="12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</row>
    <row r="614" ht="12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</row>
    <row r="615" ht="12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</row>
    <row r="616" ht="12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</row>
    <row r="617" ht="12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</row>
    <row r="618" ht="12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</row>
    <row r="619" ht="12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</row>
    <row r="620" ht="12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</row>
    <row r="621" ht="12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</row>
    <row r="622" ht="12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</row>
    <row r="623" ht="12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</row>
    <row r="624" ht="12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</row>
    <row r="625" ht="12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</row>
    <row r="626" ht="12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</row>
    <row r="627" ht="12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</row>
    <row r="628" ht="12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</row>
    <row r="629" ht="12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</row>
    <row r="630" ht="12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</row>
    <row r="631" ht="12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</row>
    <row r="632" ht="12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</row>
    <row r="633" ht="12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</row>
    <row r="634" ht="12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</row>
    <row r="635" ht="12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</row>
    <row r="636" ht="12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</row>
    <row r="637" ht="12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</row>
    <row r="638" ht="12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</row>
    <row r="639" ht="12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</row>
    <row r="640" ht="12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</row>
    <row r="641" ht="12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</row>
    <row r="642" ht="12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</row>
    <row r="643" ht="12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</row>
    <row r="644" ht="12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</row>
    <row r="645" ht="12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</row>
    <row r="646" ht="12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</row>
    <row r="647" ht="12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</row>
    <row r="648" ht="12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</row>
    <row r="649" ht="12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</row>
    <row r="650" ht="12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</row>
    <row r="651" ht="12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</row>
    <row r="652" ht="12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</row>
    <row r="653" ht="12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</row>
    <row r="654" ht="12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</row>
    <row r="655" ht="12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</row>
    <row r="656" ht="12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</row>
    <row r="657" ht="12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</row>
    <row r="658" ht="12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</row>
    <row r="659" ht="12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</row>
    <row r="660" ht="12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</row>
    <row r="661" ht="12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</row>
    <row r="662" ht="12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</row>
    <row r="663" ht="12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</row>
    <row r="664" ht="12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</row>
    <row r="665" ht="12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</row>
    <row r="666" ht="12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</row>
    <row r="667" ht="12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</row>
    <row r="668" ht="12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</row>
    <row r="669" ht="12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</row>
    <row r="670" ht="12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</row>
    <row r="671" ht="12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</row>
    <row r="672" ht="12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</row>
    <row r="673" ht="12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</row>
    <row r="674" ht="12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</row>
    <row r="675" ht="12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</row>
    <row r="676" ht="12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</row>
    <row r="677" ht="12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</row>
    <row r="678" ht="12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</row>
    <row r="679" ht="12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</row>
    <row r="680" ht="12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</row>
    <row r="681" ht="12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</row>
    <row r="682" ht="12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</row>
    <row r="683" ht="12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</row>
    <row r="684" ht="12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</row>
    <row r="685" ht="12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</row>
    <row r="686" ht="12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</row>
    <row r="687" ht="12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</row>
    <row r="688" ht="12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</row>
    <row r="689" ht="12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</row>
    <row r="690" ht="12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</row>
    <row r="691" ht="12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</row>
    <row r="692" ht="12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</row>
    <row r="693" ht="12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</row>
    <row r="694" ht="12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</row>
    <row r="695" ht="12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</row>
    <row r="696" ht="12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</row>
    <row r="697" ht="12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</row>
    <row r="698" ht="12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</row>
    <row r="699" ht="12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</row>
    <row r="700" ht="12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</row>
    <row r="701" ht="12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</row>
    <row r="702" ht="12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</row>
    <row r="703" ht="12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</row>
    <row r="704" ht="12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</row>
    <row r="705" ht="12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</row>
    <row r="706" ht="12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</row>
    <row r="707" ht="12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</row>
    <row r="708" ht="12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</row>
    <row r="709" ht="12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</row>
    <row r="710" ht="12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</row>
    <row r="711" ht="12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</row>
    <row r="712" ht="12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</row>
    <row r="713" ht="12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</row>
    <row r="714" ht="12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</row>
    <row r="715" ht="12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</row>
    <row r="716" ht="12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</row>
    <row r="717" ht="12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</row>
    <row r="718" ht="12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</row>
    <row r="719" ht="12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</row>
    <row r="720" ht="12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</row>
    <row r="721" ht="12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</row>
    <row r="722" ht="12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</row>
    <row r="723" ht="12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</row>
    <row r="724" ht="12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</row>
    <row r="725" ht="12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</row>
    <row r="726" ht="12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</row>
    <row r="727" ht="12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</row>
    <row r="728" ht="12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</row>
    <row r="729" ht="12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</row>
    <row r="730" ht="12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</row>
    <row r="731" ht="12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</row>
    <row r="732" ht="12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</row>
    <row r="733" ht="12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</row>
    <row r="734" ht="12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</row>
    <row r="735" ht="12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</row>
    <row r="736" ht="12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</row>
    <row r="737" ht="12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</row>
    <row r="738" ht="12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</row>
    <row r="739" ht="12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</row>
    <row r="740" ht="12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</row>
    <row r="741" ht="12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</row>
    <row r="742" ht="12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</row>
    <row r="743" ht="12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</row>
    <row r="744" ht="12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</row>
    <row r="745" ht="12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</row>
    <row r="746" ht="12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</row>
    <row r="747" ht="12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</row>
    <row r="748" ht="12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</row>
    <row r="749" ht="12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</row>
    <row r="750" ht="12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</row>
    <row r="751" ht="12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</row>
    <row r="752" ht="12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</row>
    <row r="753" ht="12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</row>
    <row r="754" ht="12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</row>
    <row r="755" ht="12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</row>
    <row r="756" ht="12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</row>
    <row r="757" ht="12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</row>
    <row r="758" ht="12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</row>
    <row r="759" ht="12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</row>
    <row r="760" ht="12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</row>
    <row r="761" ht="12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</row>
    <row r="762" ht="12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</row>
    <row r="763" ht="12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</row>
    <row r="764" ht="12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</row>
    <row r="765" ht="12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</row>
    <row r="766" ht="12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</row>
    <row r="767" ht="12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</row>
    <row r="768" ht="12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</row>
    <row r="769" ht="12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</row>
    <row r="770" ht="12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</row>
    <row r="771" ht="12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</row>
    <row r="772" ht="12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</row>
    <row r="773" ht="12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</row>
    <row r="774" ht="12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</row>
    <row r="775" ht="12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</row>
    <row r="776" ht="12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</row>
    <row r="777" ht="12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</row>
    <row r="778" ht="12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</row>
    <row r="779" ht="12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</row>
    <row r="780" ht="12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</row>
    <row r="781" ht="12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</row>
    <row r="782" ht="12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</row>
    <row r="783" ht="12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</row>
    <row r="784" ht="12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</row>
    <row r="785" ht="12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</row>
    <row r="786" ht="12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</row>
    <row r="787" ht="12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</row>
    <row r="788" ht="12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</row>
    <row r="789" ht="12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</row>
    <row r="790" ht="12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</row>
    <row r="791" ht="12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</row>
    <row r="792" ht="12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</row>
    <row r="793" ht="12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</row>
    <row r="794" ht="12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</row>
    <row r="795" ht="12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</row>
    <row r="796" ht="12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</row>
    <row r="797" ht="12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</row>
    <row r="798" ht="12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</row>
    <row r="799" ht="12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</row>
    <row r="800" ht="12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</row>
    <row r="801" ht="12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</row>
    <row r="802" ht="12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</row>
    <row r="803" ht="12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</row>
    <row r="804" ht="12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</row>
    <row r="805" ht="12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</row>
    <row r="806" ht="12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</row>
    <row r="807" ht="12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</row>
    <row r="808" ht="12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</row>
    <row r="809" ht="12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</row>
    <row r="810" ht="12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</row>
    <row r="811" ht="12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</row>
    <row r="812" ht="12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</row>
    <row r="813" ht="12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</row>
    <row r="814" ht="12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</row>
    <row r="815" ht="12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</row>
    <row r="816" ht="12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</row>
    <row r="817" ht="12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</row>
    <row r="818" ht="12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</row>
    <row r="819" ht="12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</row>
    <row r="820" ht="12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</row>
    <row r="821" ht="12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</row>
    <row r="822" ht="12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</row>
    <row r="823" ht="12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</row>
    <row r="824" ht="12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</row>
    <row r="825" ht="12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</row>
    <row r="826" ht="12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</row>
    <row r="827" ht="12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</row>
    <row r="828" ht="12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</row>
    <row r="829" ht="12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</row>
    <row r="830" ht="12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</row>
    <row r="831" ht="12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</row>
    <row r="832" ht="12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</row>
    <row r="833" ht="12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</row>
    <row r="834" ht="12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</row>
    <row r="835" ht="12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</row>
    <row r="836" ht="12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</row>
    <row r="837" ht="12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</row>
    <row r="838" ht="12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</row>
    <row r="839" ht="12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</row>
    <row r="840" ht="12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</row>
    <row r="841" ht="12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</row>
    <row r="842" ht="12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</row>
    <row r="843" ht="12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</row>
    <row r="844" ht="12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</row>
    <row r="845" ht="12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</row>
    <row r="846" ht="12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</row>
    <row r="847" ht="12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</row>
    <row r="848" ht="12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</row>
    <row r="849" ht="12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</row>
    <row r="850" ht="12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</row>
    <row r="851" ht="12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</row>
    <row r="852" ht="12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</row>
    <row r="853" ht="12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</row>
    <row r="854" ht="12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</row>
    <row r="855" ht="12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</row>
    <row r="856" ht="12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</row>
    <row r="857" ht="12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</row>
    <row r="858" ht="12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</row>
    <row r="859" ht="12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</row>
    <row r="860" ht="12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</row>
    <row r="861" ht="12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</row>
    <row r="862" ht="12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</row>
    <row r="863" ht="12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</row>
    <row r="864" ht="12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</row>
    <row r="865" ht="12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</row>
    <row r="866" ht="12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</row>
    <row r="867" ht="12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</row>
    <row r="868" ht="12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</row>
    <row r="869" ht="12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</row>
    <row r="870" ht="12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</row>
    <row r="871" ht="12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</row>
    <row r="872" ht="12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</row>
    <row r="873" ht="12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</row>
    <row r="874" ht="12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</row>
    <row r="875" ht="12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</row>
    <row r="876" ht="12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</row>
    <row r="877" ht="12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</row>
    <row r="878" ht="12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</row>
    <row r="879" ht="12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</row>
    <row r="880" ht="12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</row>
    <row r="881" ht="12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</row>
    <row r="882" ht="12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</row>
    <row r="883" ht="12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</row>
    <row r="884" ht="12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</row>
    <row r="885" ht="12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</row>
    <row r="886" ht="12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</row>
    <row r="887" ht="12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</row>
    <row r="888" ht="12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</row>
    <row r="889" ht="12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</row>
    <row r="890" ht="12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</row>
    <row r="891" ht="12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</row>
    <row r="892" ht="12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</row>
    <row r="893" ht="12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</row>
    <row r="894" ht="12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</row>
    <row r="895" ht="12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</row>
    <row r="896" ht="12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</row>
    <row r="897" ht="12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</row>
    <row r="898" ht="12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</row>
    <row r="899" ht="12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</row>
    <row r="900" ht="12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</row>
    <row r="901" ht="12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</row>
    <row r="902" ht="12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</row>
    <row r="903" ht="12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</row>
    <row r="904" ht="12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</row>
    <row r="905" ht="12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</row>
    <row r="906" ht="12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</row>
    <row r="907" ht="12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</row>
    <row r="908" ht="12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</row>
    <row r="909" ht="12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</row>
    <row r="910" ht="12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</row>
    <row r="911" ht="12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</row>
    <row r="912" ht="12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</row>
    <row r="913" ht="12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</row>
    <row r="914" ht="12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</row>
    <row r="915" ht="12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</row>
    <row r="916" ht="12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</row>
    <row r="917" ht="12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</row>
    <row r="918" ht="12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</row>
    <row r="919" ht="12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</row>
    <row r="920" ht="12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</row>
    <row r="921" ht="12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</row>
    <row r="922" ht="12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</row>
    <row r="923" ht="12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</row>
    <row r="924" ht="12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</row>
    <row r="925" ht="12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</row>
    <row r="926" ht="12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</row>
    <row r="927" ht="12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</row>
    <row r="928" ht="12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</row>
    <row r="929" ht="12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</row>
    <row r="930" ht="12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</row>
    <row r="931" ht="12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</row>
    <row r="932" ht="12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</row>
    <row r="933" ht="12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</row>
    <row r="934" ht="12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</row>
    <row r="935" ht="12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</row>
    <row r="936" ht="12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</row>
    <row r="937" ht="12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</row>
    <row r="938" ht="12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</row>
    <row r="939" ht="12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</row>
    <row r="940" ht="12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</row>
    <row r="941" ht="12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</row>
    <row r="942" ht="12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</row>
    <row r="943" ht="12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</row>
    <row r="944" ht="12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</row>
    <row r="945" ht="12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</row>
    <row r="946" ht="12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</row>
    <row r="947" ht="12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</row>
    <row r="948" ht="12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</row>
    <row r="949" ht="12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</row>
    <row r="950" ht="12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</row>
    <row r="951" ht="12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</row>
    <row r="952" ht="12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</row>
    <row r="953" ht="12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</row>
    <row r="954" ht="12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</row>
    <row r="955" ht="12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</row>
    <row r="956" ht="12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</row>
    <row r="957" ht="12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</row>
    <row r="958" ht="12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</row>
    <row r="959" ht="12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</row>
    <row r="960" ht="12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</row>
    <row r="961" ht="12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</row>
    <row r="962" ht="12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</row>
    <row r="963" ht="12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</row>
    <row r="964" ht="12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</row>
    <row r="965" ht="12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</row>
    <row r="966" ht="12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</row>
    <row r="967" ht="12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</row>
    <row r="968" ht="12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</row>
    <row r="969" ht="12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</row>
    <row r="970" ht="12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</row>
    <row r="971" ht="12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</row>
    <row r="972" ht="12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</row>
    <row r="973" ht="12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</row>
    <row r="974" ht="12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</row>
    <row r="975" ht="12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</row>
    <row r="976" ht="12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</row>
    <row r="977" ht="12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</row>
    <row r="978" ht="12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</row>
    <row r="979" ht="12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</row>
    <row r="980" ht="12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</row>
    <row r="981" ht="12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</row>
    <row r="982" ht="12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</row>
    <row r="983" ht="12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</row>
    <row r="984" ht="12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</row>
    <row r="985" ht="12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</row>
    <row r="986" ht="12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</row>
    <row r="987" ht="12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</row>
    <row r="988" ht="12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</row>
    <row r="989" ht="12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</row>
    <row r="990" ht="12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</row>
    <row r="991" ht="12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</row>
    <row r="992" ht="12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</row>
    <row r="993" ht="12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</row>
    <row r="994" ht="12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</row>
    <row r="995" ht="12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</row>
    <row r="996" ht="12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</row>
    <row r="997" ht="12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</row>
    <row r="998" ht="12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</row>
    <row r="999" ht="12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</row>
  </sheetData>
  <mergeCells count="7">
    <mergeCell ref="H2:S2"/>
    <mergeCell ref="D3:F3"/>
    <mergeCell ref="A4:B4"/>
    <mergeCell ref="A5:B5"/>
    <mergeCell ref="A13:B13"/>
    <mergeCell ref="A15:B15"/>
    <mergeCell ref="A31:B31"/>
  </mergeCells>
  <printOptions/>
  <pageMargins bottom="0.75" footer="0.0" header="0.0" left="0.7" right="0.7" top="0.75"/>
  <pageSetup orientation="landscape"/>
  <drawing r:id="rId1"/>
</worksheet>
</file>